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70" yWindow="65386" windowWidth="4410" windowHeight="8970" tabRatio="796" activeTab="0"/>
  </bookViews>
  <sheets>
    <sheet name="Oplysningsside" sheetId="1" r:id="rId1"/>
    <sheet name="Lejepladebevægelse" sheetId="2" r:id="rId2"/>
    <sheet name="Lasermarkører" sheetId="3" r:id="rId3"/>
    <sheet name="Brug af Fabrikstest Billedkvali" sheetId="4" r:id="rId4"/>
    <sheet name="Støj, CT-tal vand, uniformitet" sheetId="5" r:id="rId5"/>
    <sheet name="Variation z-retning aksial skan" sheetId="6" r:id="rId6"/>
    <sheet name="CT-tal linearitet" sheetId="7" r:id="rId7"/>
    <sheet name="Korrekt afstand Pixelstørrelse" sheetId="8" r:id="rId8"/>
    <sheet name="Snittykkelse" sheetId="9" r:id="rId9"/>
    <sheet name="Ark1" sheetId="10" r:id="rId10"/>
    <sheet name="MTF" sheetId="11" r:id="rId11"/>
    <sheet name="SSP" sheetId="12" r:id="rId12"/>
    <sheet name="Conebeam artefakt" sheetId="13" r:id="rId13"/>
    <sheet name="Dosis CTDIair" sheetId="14" r:id="rId14"/>
    <sheet name="Dosis CTDIw" sheetId="15" r:id="rId15"/>
    <sheet name="Driftsbetingelser" sheetId="16" r:id="rId16"/>
    <sheet name="Bemærkning er registeringsark" sheetId="17" r:id="rId17"/>
    <sheet name="Justeringer der skal foretages" sheetId="18" r:id="rId18"/>
    <sheet name="Kompatibilitetsrapport" sheetId="19" r:id="rId19"/>
  </sheets>
  <definedNames>
    <definedName name="_xlfn.STDEV.P" hidden="1">#NAME?</definedName>
    <definedName name="_xlfn.STDEV.S" hidden="1">#NAME?</definedName>
    <definedName name="Lin" localSheetId="0">'Oplysningsside'!#REF!</definedName>
    <definedName name="Lin_1" localSheetId="0">'Oplysningsside'!#REF!</definedName>
    <definedName name="_xlnm.Print_Area" localSheetId="15">'Driftsbetingelser'!$A$1:$Y$10</definedName>
    <definedName name="_xlnm.Print_Area" localSheetId="0">'Oplysningsside'!$A$1:$X$65</definedName>
  </definedNames>
  <calcPr fullCalcOnLoad="1"/>
</workbook>
</file>

<file path=xl/comments1.xml><?xml version="1.0" encoding="utf-8"?>
<comments xmlns="http://schemas.openxmlformats.org/spreadsheetml/2006/main">
  <authors>
    <author>Asbj?rn Seegert</author>
  </authors>
  <commentList>
    <comment ref="I15" authorId="0">
      <text>
        <r>
          <rPr>
            <b/>
            <sz val="9"/>
            <rFont val="Tahoma"/>
            <family val="2"/>
          </rPr>
          <t>Uddyb evt. i kommentarfelt nedenfor</t>
        </r>
      </text>
    </comment>
    <comment ref="R34" authorId="0">
      <text>
        <r>
          <rPr>
            <b/>
            <sz val="9"/>
            <rFont val="Tahoma"/>
            <family val="2"/>
          </rPr>
          <t>Ved brug af metode 2</t>
        </r>
      </text>
    </comment>
    <comment ref="R35" authorId="0">
      <text>
        <r>
          <rPr>
            <b/>
            <sz val="9"/>
            <rFont val="Tahoma"/>
            <family val="2"/>
          </rPr>
          <t>Ved brug af metode 2</t>
        </r>
      </text>
    </comment>
    <comment ref="I42"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 ref="I37"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List>
</comments>
</file>

<file path=xl/comments11.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48" authorId="0">
      <text>
        <r>
          <rPr>
            <b/>
            <sz val="9"/>
            <rFont val="Tahoma"/>
            <family val="2"/>
          </rPr>
          <t>Evaluering mod forventet værdi efter tolerance anbefalet af IEC</t>
        </r>
      </text>
    </comment>
    <comment ref="E53" authorId="0">
      <text>
        <r>
          <rPr>
            <b/>
            <sz val="9"/>
            <rFont val="Tahoma"/>
            <family val="2"/>
          </rPr>
          <t>Evaluering mod forventet værdi efter tolerance anbefalet af IEC</t>
        </r>
        <r>
          <rPr>
            <sz val="9"/>
            <rFont val="Tahoma"/>
            <family val="2"/>
          </rPr>
          <t xml:space="preserve">
</t>
        </r>
      </text>
    </comment>
    <comment ref="A58"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12.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List>
</comments>
</file>

<file path=xl/comments13.xml><?xml version="1.0" encoding="utf-8"?>
<comments xmlns="http://schemas.openxmlformats.org/spreadsheetml/2006/main">
  <authors>
    <author>Asbj?rn Seegert</author>
  </authors>
  <commentList>
    <comment ref="A46" authorId="0">
      <text>
        <r>
          <rPr>
            <b/>
            <sz val="9"/>
            <rFont val="Tahoma"/>
            <family val="2"/>
          </rPr>
          <t>f.eks. ringartefakter</t>
        </r>
      </text>
    </comment>
  </commentList>
</comments>
</file>

<file path=xl/comments14.xml><?xml version="1.0" encoding="utf-8"?>
<comments xmlns="http://schemas.openxmlformats.org/spreadsheetml/2006/main">
  <authors>
    <author>Asbj?rn Seegert</author>
  </authors>
  <commentList>
    <comment ref="AE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P35" authorId="0">
      <text>
        <r>
          <rPr>
            <b/>
            <sz val="9"/>
            <rFont val="Tahoma"/>
            <family val="2"/>
          </rPr>
          <t>Minimum fem målepunkter for automatisk evaluering</t>
        </r>
      </text>
    </comment>
    <comment ref="AE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M36" authorId="0">
      <text>
        <r>
          <rPr>
            <b/>
            <sz val="9"/>
            <rFont val="Tahoma"/>
            <family val="0"/>
          </rPr>
          <t>Samme kalibreringsfaktor i alle målinger, da kV er den samme</t>
        </r>
        <r>
          <rPr>
            <sz val="9"/>
            <rFont val="Tahoma"/>
            <family val="0"/>
          </rPr>
          <t xml:space="preserve">
</t>
        </r>
      </text>
    </comment>
    <comment ref="M48" authorId="0">
      <text>
        <r>
          <rPr>
            <b/>
            <sz val="9"/>
            <rFont val="Tahoma"/>
            <family val="0"/>
          </rPr>
          <t>Samme kalibreringsfaktor i alle målinger, da kV er den samme</t>
        </r>
        <r>
          <rPr>
            <sz val="9"/>
            <rFont val="Tahoma"/>
            <family val="0"/>
          </rPr>
          <t xml:space="preserve">
</t>
        </r>
      </text>
    </comment>
    <comment ref="AC48" authorId="0">
      <text>
        <r>
          <rPr>
            <b/>
            <sz val="9"/>
            <rFont val="Tahoma"/>
            <family val="0"/>
          </rPr>
          <t>Samme kalibreringsfaktor i alle målinger, da kV er den samme</t>
        </r>
        <r>
          <rPr>
            <sz val="9"/>
            <rFont val="Tahoma"/>
            <family val="0"/>
          </rPr>
          <t xml:space="preserve">
</t>
        </r>
      </text>
    </comment>
    <comment ref="AC36" authorId="0">
      <text>
        <r>
          <rPr>
            <b/>
            <sz val="9"/>
            <rFont val="Tahoma"/>
            <family val="0"/>
          </rPr>
          <t>Samme kalibreringsfaktor i alle målinger, da kV er den samme</t>
        </r>
        <r>
          <rPr>
            <sz val="9"/>
            <rFont val="Tahoma"/>
            <family val="0"/>
          </rPr>
          <t xml:space="preserve">
</t>
        </r>
      </text>
    </comment>
  </commentList>
</comments>
</file>

<file path=xl/comments15.xml><?xml version="1.0" encoding="utf-8"?>
<comments xmlns="http://schemas.openxmlformats.org/spreadsheetml/2006/main">
  <authors>
    <author>Asbj?rn Seegert</author>
  </authors>
  <commentList>
    <comment ref="AF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Z15" authorId="0">
      <text>
        <r>
          <rPr>
            <b/>
            <sz val="9"/>
            <rFont val="Tahoma"/>
            <family val="0"/>
          </rPr>
          <t>Ved baseline anvendes dette felt kun til en oplysning som er god at have</t>
        </r>
        <r>
          <rPr>
            <sz val="9"/>
            <rFont val="Tahoma"/>
            <family val="0"/>
          </rPr>
          <t xml:space="preserve">
</t>
        </r>
      </text>
    </comment>
    <comment ref="Z37" authorId="0">
      <text>
        <r>
          <rPr>
            <b/>
            <sz val="9"/>
            <rFont val="Tahoma"/>
            <family val="0"/>
          </rPr>
          <t>Ved baseline anvendes dette felt kun til en oplysning som er god at have</t>
        </r>
        <r>
          <rPr>
            <sz val="9"/>
            <rFont val="Tahoma"/>
            <family val="0"/>
          </rPr>
          <t xml:space="preserve">
</t>
        </r>
      </text>
    </comment>
    <comment ref="Z52" authorId="0">
      <text>
        <r>
          <rPr>
            <b/>
            <sz val="9"/>
            <rFont val="Tahoma"/>
            <family val="0"/>
          </rPr>
          <t>Ved baseline anvendes dette felt kun til en oplysning som er god at have</t>
        </r>
        <r>
          <rPr>
            <sz val="9"/>
            <rFont val="Tahoma"/>
            <family val="0"/>
          </rPr>
          <t xml:space="preserve">
</t>
        </r>
      </text>
    </comment>
    <comment ref="Z67" authorId="0">
      <text>
        <r>
          <rPr>
            <b/>
            <sz val="9"/>
            <rFont val="Tahoma"/>
            <family val="0"/>
          </rPr>
          <t>Ved baseline anvendes dette felt kun til en oplysning som er god at have</t>
        </r>
        <r>
          <rPr>
            <sz val="9"/>
            <rFont val="Tahoma"/>
            <family val="0"/>
          </rPr>
          <t xml:space="preserve">
</t>
        </r>
      </text>
    </comment>
    <comment ref="AF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List>
</comments>
</file>

<file path=xl/comments5.xml><?xml version="1.0" encoding="utf-8"?>
<comments xmlns="http://schemas.openxmlformats.org/spreadsheetml/2006/main">
  <authors>
    <author>Asbj?rn Seegert</author>
  </authors>
  <commentLis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8" authorId="0">
      <text>
        <r>
          <rPr>
            <b/>
            <sz val="8"/>
            <rFont val="Tahoma"/>
            <family val="0"/>
          </rPr>
          <t>f.eks. 16*0,5 mm eller 8*1 mm for en 8 mm kollimering</t>
        </r>
      </text>
    </comment>
    <comment ref="A22" authorId="0">
      <text>
        <r>
          <rPr>
            <b/>
            <sz val="9"/>
            <rFont val="Tahoma"/>
            <family val="0"/>
          </rPr>
          <t>Mulighed for oplysning om den effektive mAs/rotation</t>
        </r>
      </text>
    </comment>
    <comment ref="E64" authorId="0">
      <text>
        <r>
          <rPr>
            <b/>
            <sz val="9"/>
            <rFont val="Tahoma"/>
            <family val="2"/>
          </rPr>
          <t>Sættes default til 4 "HU". 
Noter ikke enhed i selve cellen</t>
        </r>
        <r>
          <rPr>
            <sz val="9"/>
            <rFont val="Tahoma"/>
            <family val="2"/>
          </rPr>
          <t xml:space="preserve">
</t>
        </r>
      </text>
    </comment>
    <comment ref="E85" authorId="0">
      <text>
        <r>
          <rPr>
            <b/>
            <sz val="9"/>
            <rFont val="Tahoma"/>
            <family val="2"/>
          </rPr>
          <t>Sættes default til 4 "HU". 
Noter ikke enhed i selve cellen</t>
        </r>
        <r>
          <rPr>
            <sz val="9"/>
            <rFont val="Tahoma"/>
            <family val="2"/>
          </rPr>
          <t xml:space="preserve">
</t>
        </r>
      </text>
    </comment>
    <comment ref="A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R21" authorId="0">
      <text>
        <r>
          <rPr>
            <b/>
            <sz val="9"/>
            <rFont val="Tahoma"/>
            <family val="0"/>
          </rPr>
          <t>Her angives den reelle mAs per rotation
Effektiv mAs omregnes til reelle mAs ved at gange med pitch</t>
        </r>
      </text>
    </comment>
    <comment ref="R22" authorId="0">
      <text>
        <r>
          <rPr>
            <b/>
            <sz val="9"/>
            <rFont val="Tahoma"/>
            <family val="0"/>
          </rPr>
          <t>Mulighed for oplysning om den effektive mAs/rotation</t>
        </r>
      </text>
    </comment>
    <comment ref="R28" authorId="0">
      <text>
        <r>
          <rPr>
            <b/>
            <sz val="8"/>
            <rFont val="Tahoma"/>
            <family val="0"/>
          </rPr>
          <t>f.eks. 16*0,5 mm eller 8*1 mm for en 8 mm kollimering</t>
        </r>
      </text>
    </comment>
    <comment ref="R29" authorId="0">
      <text>
        <r>
          <rPr>
            <b/>
            <sz val="8"/>
            <rFont val="Tahoma"/>
            <family val="0"/>
          </rPr>
          <t>Den totale effektive strålebrede (exkl. Penumbra)</t>
        </r>
      </text>
    </comment>
    <comment ref="R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64" authorId="0">
      <text>
        <r>
          <rPr>
            <b/>
            <sz val="9"/>
            <rFont val="Tahoma"/>
            <family val="2"/>
          </rPr>
          <t>Sættes default til 4 "HU". 
Noter ikke enhed i selve cellen</t>
        </r>
        <r>
          <rPr>
            <sz val="9"/>
            <rFont val="Tahoma"/>
            <family val="2"/>
          </rPr>
          <t xml:space="preserve">
</t>
        </r>
      </text>
    </comment>
    <comment ref="R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85" authorId="0">
      <text>
        <r>
          <rPr>
            <b/>
            <sz val="9"/>
            <rFont val="Tahoma"/>
            <family val="2"/>
          </rPr>
          <t>Sættes default til 4 "HU". 
Noter ikke enhed i selve cellen</t>
        </r>
        <r>
          <rPr>
            <sz val="9"/>
            <rFont val="Tahoma"/>
            <family val="2"/>
          </rPr>
          <t xml:space="preserve">
</t>
        </r>
      </text>
    </comment>
    <comment ref="R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I21" authorId="0">
      <text>
        <r>
          <rPr>
            <b/>
            <sz val="9"/>
            <rFont val="Tahoma"/>
            <family val="0"/>
          </rPr>
          <t>Her angives den reelle mAs per rotation
Effektiv mAs omregnes til reelle mAs ved at gange med pitch</t>
        </r>
      </text>
    </comment>
    <comment ref="AI22" authorId="0">
      <text>
        <r>
          <rPr>
            <b/>
            <sz val="9"/>
            <rFont val="Tahoma"/>
            <family val="0"/>
          </rPr>
          <t>Mulighed for oplysning om den effektive mAs/rotation</t>
        </r>
      </text>
    </comment>
    <comment ref="AI28" authorId="0">
      <text>
        <r>
          <rPr>
            <b/>
            <sz val="8"/>
            <rFont val="Tahoma"/>
            <family val="0"/>
          </rPr>
          <t>f.eks. 16*0,5 mm eller 8*1 mm for en 8 mm kollimering</t>
        </r>
      </text>
    </comment>
    <comment ref="AI29" authorId="0">
      <text>
        <r>
          <rPr>
            <b/>
            <sz val="8"/>
            <rFont val="Tahoma"/>
            <family val="0"/>
          </rPr>
          <t>Den totale effektive strålebrede (exkl. Penumbra)</t>
        </r>
      </text>
    </comment>
    <comment ref="AI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64" authorId="0">
      <text>
        <r>
          <rPr>
            <b/>
            <sz val="9"/>
            <rFont val="Tahoma"/>
            <family val="2"/>
          </rPr>
          <t>Sættes default til 4 "HU". 
Noter ikke enhed i selve cellen</t>
        </r>
        <r>
          <rPr>
            <sz val="9"/>
            <rFont val="Tahoma"/>
            <family val="2"/>
          </rPr>
          <t xml:space="preserve">
</t>
        </r>
      </text>
    </comment>
    <comment ref="AI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85" authorId="0">
      <text>
        <r>
          <rPr>
            <b/>
            <sz val="9"/>
            <rFont val="Tahoma"/>
            <family val="2"/>
          </rPr>
          <t>Sættes default til 4 "HU". 
Noter ikke enhed i selve cellen</t>
        </r>
        <r>
          <rPr>
            <sz val="9"/>
            <rFont val="Tahoma"/>
            <family val="2"/>
          </rPr>
          <t xml:space="preserve">
</t>
        </r>
      </text>
    </comment>
    <comment ref="AI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Z21" authorId="0">
      <text>
        <r>
          <rPr>
            <b/>
            <sz val="9"/>
            <rFont val="Tahoma"/>
            <family val="0"/>
          </rPr>
          <t>Her angives den reelle mAs per rotation
Effektiv mAs omregnes til reelle mAs ved at gange med pitch</t>
        </r>
      </text>
    </comment>
    <comment ref="AZ22" authorId="0">
      <text>
        <r>
          <rPr>
            <b/>
            <sz val="9"/>
            <rFont val="Tahoma"/>
            <family val="0"/>
          </rPr>
          <t>Mulighed for oplysning om den effektive mAs/rotation</t>
        </r>
      </text>
    </comment>
    <comment ref="AZ28" authorId="0">
      <text>
        <r>
          <rPr>
            <b/>
            <sz val="8"/>
            <rFont val="Tahoma"/>
            <family val="0"/>
          </rPr>
          <t>f.eks. 16*0,5 mm eller 8*1 mm for en 8 mm kollimering</t>
        </r>
      </text>
    </comment>
    <comment ref="AZ29" authorId="0">
      <text>
        <r>
          <rPr>
            <b/>
            <sz val="8"/>
            <rFont val="Tahoma"/>
            <family val="0"/>
          </rPr>
          <t>Den totale effektive strålebrede (exkl. Penumbra)</t>
        </r>
      </text>
    </comment>
    <comment ref="AZ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64" authorId="0">
      <text>
        <r>
          <rPr>
            <b/>
            <sz val="9"/>
            <rFont val="Tahoma"/>
            <family val="2"/>
          </rPr>
          <t>Sættes default til 4 "HU". 
Noter ikke enhed i selve cellen</t>
        </r>
        <r>
          <rPr>
            <sz val="9"/>
            <rFont val="Tahoma"/>
            <family val="2"/>
          </rPr>
          <t xml:space="preserve">
</t>
        </r>
      </text>
    </comment>
    <comment ref="AZ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85" authorId="0">
      <text>
        <r>
          <rPr>
            <b/>
            <sz val="9"/>
            <rFont val="Tahoma"/>
            <family val="2"/>
          </rPr>
          <t>Sættes default til 4 "HU". 
Noter ikke enhed i selve cellen</t>
        </r>
        <r>
          <rPr>
            <sz val="9"/>
            <rFont val="Tahoma"/>
            <family val="2"/>
          </rPr>
          <t xml:space="preserve">
</t>
        </r>
      </text>
    </comment>
    <comment ref="AZ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Q21" authorId="0">
      <text>
        <r>
          <rPr>
            <b/>
            <sz val="9"/>
            <rFont val="Tahoma"/>
            <family val="0"/>
          </rPr>
          <t>Her angives den reelle mAs per rotation
Effektiv mAs omregnes til reelle mAs ved at gange med pitch</t>
        </r>
      </text>
    </comment>
    <comment ref="BQ22" authorId="0">
      <text>
        <r>
          <rPr>
            <b/>
            <sz val="9"/>
            <rFont val="Tahoma"/>
            <family val="0"/>
          </rPr>
          <t>Mulighed for oplysning om den effektive mAs/rotation</t>
        </r>
      </text>
    </comment>
    <comment ref="BQ28" authorId="0">
      <text>
        <r>
          <rPr>
            <b/>
            <sz val="8"/>
            <rFont val="Tahoma"/>
            <family val="0"/>
          </rPr>
          <t>f.eks. 16*0,5 mm eller 8*1 mm for en 8 mm kollimering</t>
        </r>
      </text>
    </comment>
    <comment ref="BQ29" authorId="0">
      <text>
        <r>
          <rPr>
            <b/>
            <sz val="8"/>
            <rFont val="Tahoma"/>
            <family val="0"/>
          </rPr>
          <t>Den totale effektive strålebrede (exkl. Penumbra)</t>
        </r>
      </text>
    </comment>
    <comment ref="BQ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64" authorId="0">
      <text>
        <r>
          <rPr>
            <b/>
            <sz val="9"/>
            <rFont val="Tahoma"/>
            <family val="2"/>
          </rPr>
          <t>Sættes default til 4 "HU". 
Noter ikke enhed i selve cellen</t>
        </r>
        <r>
          <rPr>
            <sz val="9"/>
            <rFont val="Tahoma"/>
            <family val="2"/>
          </rPr>
          <t xml:space="preserve">
</t>
        </r>
      </text>
    </comment>
    <comment ref="BQ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85" authorId="0">
      <text>
        <r>
          <rPr>
            <b/>
            <sz val="9"/>
            <rFont val="Tahoma"/>
            <family val="2"/>
          </rPr>
          <t>Sættes default til 4 "HU". 
Noter ikke enhed i selve cellen</t>
        </r>
        <r>
          <rPr>
            <sz val="9"/>
            <rFont val="Tahoma"/>
            <family val="2"/>
          </rPr>
          <t xml:space="preserve">
</t>
        </r>
      </text>
    </comment>
    <comment ref="BQ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H21" authorId="0">
      <text>
        <r>
          <rPr>
            <b/>
            <sz val="9"/>
            <rFont val="Tahoma"/>
            <family val="0"/>
          </rPr>
          <t>Her angives den reelle mAs per rotation
Effektiv mAs omregnes til reelle mAs ved at gange med pitch</t>
        </r>
      </text>
    </comment>
    <comment ref="CH22" authorId="0">
      <text>
        <r>
          <rPr>
            <b/>
            <sz val="9"/>
            <rFont val="Tahoma"/>
            <family val="0"/>
          </rPr>
          <t>Mulighed for oplysning om den effektive mAs/rotation</t>
        </r>
      </text>
    </comment>
    <comment ref="CH28" authorId="0">
      <text>
        <r>
          <rPr>
            <b/>
            <sz val="8"/>
            <rFont val="Tahoma"/>
            <family val="0"/>
          </rPr>
          <t>f.eks. 16*0,5 mm eller 8*1 mm for en 8 mm kollimering</t>
        </r>
      </text>
    </comment>
    <comment ref="CH29" authorId="0">
      <text>
        <r>
          <rPr>
            <b/>
            <sz val="8"/>
            <rFont val="Tahoma"/>
            <family val="0"/>
          </rPr>
          <t>Den totale effektive strålebrede (exkl. Penumbra)</t>
        </r>
      </text>
    </comment>
    <comment ref="CH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64" authorId="0">
      <text>
        <r>
          <rPr>
            <b/>
            <sz val="9"/>
            <rFont val="Tahoma"/>
            <family val="2"/>
          </rPr>
          <t>Sættes default til 4 "HU". 
Noter ikke enhed i selve cellen</t>
        </r>
        <r>
          <rPr>
            <sz val="9"/>
            <rFont val="Tahoma"/>
            <family val="2"/>
          </rPr>
          <t xml:space="preserve">
</t>
        </r>
      </text>
    </comment>
    <comment ref="CH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85" authorId="0">
      <text>
        <r>
          <rPr>
            <b/>
            <sz val="9"/>
            <rFont val="Tahoma"/>
            <family val="2"/>
          </rPr>
          <t>Sættes default til 4 "HU". 
Noter ikke enhed i selve cellen</t>
        </r>
        <r>
          <rPr>
            <sz val="9"/>
            <rFont val="Tahoma"/>
            <family val="2"/>
          </rPr>
          <t xml:space="preserve">
</t>
        </r>
      </text>
    </comment>
    <comment ref="CH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Y21" authorId="0">
      <text>
        <r>
          <rPr>
            <b/>
            <sz val="9"/>
            <rFont val="Tahoma"/>
            <family val="0"/>
          </rPr>
          <t>Her angives den reelle mAs per rotation
Effektiv mAs omregnes til reelle mAs ved at gange med pitch</t>
        </r>
      </text>
    </comment>
    <comment ref="CY22" authorId="0">
      <text>
        <r>
          <rPr>
            <b/>
            <sz val="9"/>
            <rFont val="Tahoma"/>
            <family val="0"/>
          </rPr>
          <t>Mulighed for oplysning om den effektive mAs/rotation</t>
        </r>
      </text>
    </comment>
    <comment ref="CY28" authorId="0">
      <text>
        <r>
          <rPr>
            <b/>
            <sz val="8"/>
            <rFont val="Tahoma"/>
            <family val="0"/>
          </rPr>
          <t>f.eks. 16*0,5 mm eller 8*1 mm for en 8 mm kollimering</t>
        </r>
      </text>
    </comment>
    <comment ref="CY29" authorId="0">
      <text>
        <r>
          <rPr>
            <b/>
            <sz val="8"/>
            <rFont val="Tahoma"/>
            <family val="0"/>
          </rPr>
          <t>Den totale effektive strålebrede (exkl. Penumbra)</t>
        </r>
      </text>
    </comment>
    <comment ref="CY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64" authorId="0">
      <text>
        <r>
          <rPr>
            <b/>
            <sz val="9"/>
            <rFont val="Tahoma"/>
            <family val="2"/>
          </rPr>
          <t>Sættes default til 4 "HU". 
Noter ikke enhed i selve cellen</t>
        </r>
        <r>
          <rPr>
            <sz val="9"/>
            <rFont val="Tahoma"/>
            <family val="2"/>
          </rPr>
          <t xml:space="preserve">
</t>
        </r>
      </text>
    </comment>
    <comment ref="CY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85" authorId="0">
      <text>
        <r>
          <rPr>
            <b/>
            <sz val="9"/>
            <rFont val="Tahoma"/>
            <family val="2"/>
          </rPr>
          <t>Sættes default til 4 "HU". 
Noter ikke enhed i selve cellen</t>
        </r>
        <r>
          <rPr>
            <sz val="9"/>
            <rFont val="Tahoma"/>
            <family val="2"/>
          </rPr>
          <t xml:space="preserve">
</t>
        </r>
      </text>
    </comment>
    <comment ref="CY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P21" authorId="0">
      <text>
        <r>
          <rPr>
            <b/>
            <sz val="9"/>
            <rFont val="Tahoma"/>
            <family val="0"/>
          </rPr>
          <t>Her angives den reelle mAs per rotation
Effektiv mAs omregnes til reelle mAs ved at gange med pitch</t>
        </r>
      </text>
    </comment>
    <comment ref="DP22" authorId="0">
      <text>
        <r>
          <rPr>
            <b/>
            <sz val="9"/>
            <rFont val="Tahoma"/>
            <family val="0"/>
          </rPr>
          <t>Mulighed for oplysning om den effektive mAs/rotation</t>
        </r>
      </text>
    </comment>
    <comment ref="DP28" authorId="0">
      <text>
        <r>
          <rPr>
            <b/>
            <sz val="8"/>
            <rFont val="Tahoma"/>
            <family val="0"/>
          </rPr>
          <t>f.eks. 16*0,5 mm eller 8*1 mm for en 8 mm kollimering</t>
        </r>
      </text>
    </comment>
    <comment ref="DP29" authorId="0">
      <text>
        <r>
          <rPr>
            <b/>
            <sz val="8"/>
            <rFont val="Tahoma"/>
            <family val="0"/>
          </rPr>
          <t>Den totale effektive strålebrede (exkl. Penumbra)</t>
        </r>
      </text>
    </comment>
    <comment ref="DP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64" authorId="0">
      <text>
        <r>
          <rPr>
            <b/>
            <sz val="9"/>
            <rFont val="Tahoma"/>
            <family val="2"/>
          </rPr>
          <t>Sættes default til 4 "HU". 
Noter ikke enhed i selve cellen</t>
        </r>
        <r>
          <rPr>
            <sz val="9"/>
            <rFont val="Tahoma"/>
            <family val="2"/>
          </rPr>
          <t xml:space="preserve">
</t>
        </r>
      </text>
    </comment>
    <comment ref="DP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85" authorId="0">
      <text>
        <r>
          <rPr>
            <b/>
            <sz val="9"/>
            <rFont val="Tahoma"/>
            <family val="2"/>
          </rPr>
          <t>Sættes default til 4 "HU". 
Noter ikke enhed i selve cellen</t>
        </r>
        <r>
          <rPr>
            <sz val="9"/>
            <rFont val="Tahoma"/>
            <family val="2"/>
          </rPr>
          <t xml:space="preserve">
</t>
        </r>
      </text>
    </comment>
    <comment ref="DP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G21" authorId="0">
      <text>
        <r>
          <rPr>
            <b/>
            <sz val="9"/>
            <rFont val="Tahoma"/>
            <family val="0"/>
          </rPr>
          <t>Her angives den reelle mAs per rotation
Effektiv mAs omregnes til reelle mAs ved at gange med pitch</t>
        </r>
      </text>
    </comment>
    <comment ref="EG22" authorId="0">
      <text>
        <r>
          <rPr>
            <b/>
            <sz val="9"/>
            <rFont val="Tahoma"/>
            <family val="0"/>
          </rPr>
          <t>Mulighed for oplysning om den effektive mAs/rotation</t>
        </r>
      </text>
    </comment>
    <comment ref="EG28" authorId="0">
      <text>
        <r>
          <rPr>
            <b/>
            <sz val="8"/>
            <rFont val="Tahoma"/>
            <family val="0"/>
          </rPr>
          <t>f.eks. 16*0,5 mm eller 8*1 mm for en 8 mm kollimering</t>
        </r>
      </text>
    </comment>
    <comment ref="EG29" authorId="0">
      <text>
        <r>
          <rPr>
            <b/>
            <sz val="8"/>
            <rFont val="Tahoma"/>
            <family val="0"/>
          </rPr>
          <t>Den totale effektive strålebrede (exkl. Penumbra)</t>
        </r>
      </text>
    </comment>
    <comment ref="EG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64" authorId="0">
      <text>
        <r>
          <rPr>
            <b/>
            <sz val="9"/>
            <rFont val="Tahoma"/>
            <family val="2"/>
          </rPr>
          <t>Sættes default til 4 "HU". 
Noter ikke enhed i selve cellen</t>
        </r>
        <r>
          <rPr>
            <sz val="9"/>
            <rFont val="Tahoma"/>
            <family val="2"/>
          </rPr>
          <t xml:space="preserve">
</t>
        </r>
      </text>
    </comment>
    <comment ref="EG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85" authorId="0">
      <text>
        <r>
          <rPr>
            <b/>
            <sz val="9"/>
            <rFont val="Tahoma"/>
            <family val="2"/>
          </rPr>
          <t>Sættes default til 4 "HU". 
Noter ikke enhed i selve cellen</t>
        </r>
        <r>
          <rPr>
            <sz val="9"/>
            <rFont val="Tahoma"/>
            <family val="2"/>
          </rPr>
          <t xml:space="preserve">
</t>
        </r>
      </text>
    </comment>
    <comment ref="EG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X21" authorId="0">
      <text>
        <r>
          <rPr>
            <b/>
            <sz val="9"/>
            <rFont val="Tahoma"/>
            <family val="0"/>
          </rPr>
          <t>Her angives den reelle mAs per rotation
Effektiv mAs omregnes til reelle mAs ved at gange med pitch</t>
        </r>
      </text>
    </comment>
    <comment ref="EX22" authorId="0">
      <text>
        <r>
          <rPr>
            <b/>
            <sz val="9"/>
            <rFont val="Tahoma"/>
            <family val="0"/>
          </rPr>
          <t>Mulighed for oplysning om den effektive mAs/rotation</t>
        </r>
      </text>
    </comment>
    <comment ref="EX28" authorId="0">
      <text>
        <r>
          <rPr>
            <b/>
            <sz val="8"/>
            <rFont val="Tahoma"/>
            <family val="0"/>
          </rPr>
          <t>f.eks. 16*0,5 mm eller 8*1 mm for en 8 mm kollimering</t>
        </r>
      </text>
    </comment>
    <comment ref="EX29" authorId="0">
      <text>
        <r>
          <rPr>
            <b/>
            <sz val="8"/>
            <rFont val="Tahoma"/>
            <family val="0"/>
          </rPr>
          <t>Den totale effektive strålebrede (exkl. Penumbra)</t>
        </r>
      </text>
    </comment>
    <comment ref="EX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64" authorId="0">
      <text>
        <r>
          <rPr>
            <b/>
            <sz val="9"/>
            <rFont val="Tahoma"/>
            <family val="2"/>
          </rPr>
          <t>Sættes default til 4 "HU". 
Noter ikke enhed i selve cellen</t>
        </r>
        <r>
          <rPr>
            <sz val="9"/>
            <rFont val="Tahoma"/>
            <family val="2"/>
          </rPr>
          <t xml:space="preserve">
</t>
        </r>
      </text>
    </comment>
    <comment ref="EX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85" authorId="0">
      <text>
        <r>
          <rPr>
            <b/>
            <sz val="9"/>
            <rFont val="Tahoma"/>
            <family val="2"/>
          </rPr>
          <t>Sættes default til 4 "HU". 
Noter ikke enhed i selve cellen</t>
        </r>
        <r>
          <rPr>
            <sz val="9"/>
            <rFont val="Tahoma"/>
            <family val="2"/>
          </rPr>
          <t xml:space="preserve">
</t>
        </r>
      </text>
    </comment>
    <comment ref="EX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6.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58" authorId="0">
      <text>
        <r>
          <rPr>
            <b/>
            <sz val="9"/>
            <rFont val="Tahoma"/>
            <family val="2"/>
          </rPr>
          <t>Sættes default til 4 "HU". 
Noter ikke enhed i selve cellen</t>
        </r>
        <r>
          <rPr>
            <sz val="9"/>
            <rFont val="Tahoma"/>
            <family val="2"/>
          </rPr>
          <t xml:space="preserve">
</t>
        </r>
      </text>
    </comment>
    <comment ref="A60"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7.xml><?xml version="1.0" encoding="utf-8"?>
<comments xmlns="http://schemas.openxmlformats.org/spreadsheetml/2006/main">
  <authors>
    <author>Asbj?rn Seegert</author>
  </authors>
  <commentLis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comments8.xml><?xml version="1.0" encoding="utf-8"?>
<comments xmlns="http://schemas.openxmlformats.org/spreadsheetml/2006/main">
  <authors>
    <author>Asbj?rn Seegert</author>
  </authors>
  <commentList>
    <comment ref="H47" authorId="0">
      <text>
        <r>
          <rPr>
            <b/>
            <sz val="9"/>
            <rFont val="Tahoma"/>
            <family val="2"/>
          </rPr>
          <t>Ved korrekt FOV (21 cm ved Catphan) og matrix på 512 skal denne være 0,41 mm.
Derfor, hvis forventede værdi ikke er 0,41 mm, så er kontrollen formentlig udført med forkert FOV eller matrix!</t>
        </r>
        <r>
          <rPr>
            <sz val="9"/>
            <rFont val="Tahoma"/>
            <family val="2"/>
          </rPr>
          <t xml:space="preserve">
</t>
        </r>
      </text>
    </comment>
  </commentList>
</comments>
</file>

<file path=xl/comments9.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sharedStrings.xml><?xml version="1.0" encoding="utf-8"?>
<sst xmlns="http://schemas.openxmlformats.org/spreadsheetml/2006/main" count="1901" uniqueCount="378">
  <si>
    <t>Rekonstruktionsparametre</t>
  </si>
  <si>
    <t>kV</t>
  </si>
  <si>
    <t>mA</t>
  </si>
  <si>
    <t>mAs/rotation</t>
  </si>
  <si>
    <t>Pitch</t>
  </si>
  <si>
    <t>Dosismodulering</t>
  </si>
  <si>
    <t>Detektorkonfiguration</t>
  </si>
  <si>
    <t>Matrix</t>
  </si>
  <si>
    <t>Statuskontrol</t>
  </si>
  <si>
    <t>Regresionskoefficient</t>
  </si>
  <si>
    <t>Rotationstid [sek]</t>
  </si>
  <si>
    <t>FOV [cm]</t>
  </si>
  <si>
    <t>Kollimering [mm]</t>
  </si>
  <si>
    <t>Snittykkelse [mm]</t>
  </si>
  <si>
    <t>MTF 50% [lp/cm]</t>
  </si>
  <si>
    <t>MTF 10% [lp/cm]</t>
  </si>
  <si>
    <t>Fysisk filter</t>
  </si>
  <si>
    <t>Fokus</t>
  </si>
  <si>
    <t>Udført af :</t>
  </si>
  <si>
    <t>Udført d.:</t>
  </si>
  <si>
    <t>Fabrikat :</t>
  </si>
  <si>
    <t>Reg.nr.:</t>
  </si>
  <si>
    <t>Version:</t>
  </si>
  <si>
    <t>Revideret den:</t>
  </si>
  <si>
    <t>Afdeling:</t>
  </si>
  <si>
    <t>Rum nr.:</t>
  </si>
  <si>
    <t>Kontroltype:</t>
  </si>
  <si>
    <t>Sygehus:</t>
  </si>
  <si>
    <t>Sygehus</t>
  </si>
  <si>
    <t>Måleprobe til dosis-målinger</t>
  </si>
  <si>
    <t>Fantom til dosis-målinger</t>
  </si>
  <si>
    <t>Antal mulige kV</t>
  </si>
  <si>
    <t>Antal fysiske filtreringer</t>
  </si>
  <si>
    <t>kalibreringsdato</t>
  </si>
  <si>
    <t>Kontrol udført af</t>
  </si>
  <si>
    <t>telefonnummer</t>
  </si>
  <si>
    <t>emailadresse</t>
  </si>
  <si>
    <t>Oplysningsside</t>
  </si>
  <si>
    <t>Billedkvalitet</t>
  </si>
  <si>
    <t>xxxx</t>
  </si>
  <si>
    <t>Overskrifter</t>
  </si>
  <si>
    <t>undermenuer</t>
  </si>
  <si>
    <t>Beregningsfelter (låst)</t>
  </si>
  <si>
    <t>Kommentarer</t>
  </si>
  <si>
    <t>Logo</t>
  </si>
  <si>
    <t>RegionXXXX</t>
  </si>
  <si>
    <t>Enhed</t>
  </si>
  <si>
    <t>Nominel</t>
  </si>
  <si>
    <t>Målt værdi</t>
  </si>
  <si>
    <t>Skantype</t>
  </si>
  <si>
    <t>Skanlængde [mm]</t>
  </si>
  <si>
    <t>Skan nr.</t>
  </si>
  <si>
    <t>Rekonstruktionsfilter</t>
  </si>
  <si>
    <t>dd-mm-åå</t>
  </si>
  <si>
    <t>Rum-nummer:</t>
  </si>
  <si>
    <t>Skanner-fabrikat:</t>
  </si>
  <si>
    <t>Skanner-type:</t>
  </si>
  <si>
    <t>Installationsdato:</t>
  </si>
  <si>
    <t>Oplysningsfelter/skanparametre</t>
  </si>
  <si>
    <t>Data-indtastningsfelter</t>
  </si>
  <si>
    <t>Skanparametre</t>
  </si>
  <si>
    <t>SN fantom til billedkvalitet</t>
  </si>
  <si>
    <t>Fysikerens vurdering</t>
  </si>
  <si>
    <t>Farvekoder layout</t>
  </si>
  <si>
    <t>Farvekoder tolerancer</t>
  </si>
  <si>
    <t>Tolerance overholdt</t>
  </si>
  <si>
    <t>Uden for tolerance</t>
  </si>
  <si>
    <t xml:space="preserve"> Vurderes af fysiker</t>
  </si>
  <si>
    <t>Dato for sidst udførte vandkalibrering</t>
  </si>
  <si>
    <t>Baseline</t>
  </si>
  <si>
    <t>SD fra central 40% ROI</t>
  </si>
  <si>
    <r>
      <t>CT-tal</t>
    </r>
    <r>
      <rPr>
        <vertAlign val="subscript"/>
        <sz val="10"/>
        <rFont val="Arial"/>
        <family val="2"/>
      </rPr>
      <t>center</t>
    </r>
    <r>
      <rPr>
        <sz val="10"/>
        <rFont val="Arial"/>
        <family val="0"/>
      </rPr>
      <t xml:space="preserve"> 10% ROI [HU]</t>
    </r>
  </si>
  <si>
    <r>
      <t xml:space="preserve">CT-tal </t>
    </r>
    <r>
      <rPr>
        <vertAlign val="subscript"/>
        <sz val="10"/>
        <rFont val="Arial"/>
        <family val="2"/>
      </rPr>
      <t>kl. 15</t>
    </r>
    <r>
      <rPr>
        <sz val="10"/>
        <rFont val="Arial"/>
        <family val="0"/>
      </rPr>
      <t xml:space="preserve"> 10% ROI [HU]</t>
    </r>
  </si>
  <si>
    <r>
      <t xml:space="preserve">CT-tal </t>
    </r>
    <r>
      <rPr>
        <vertAlign val="subscript"/>
        <sz val="10"/>
        <rFont val="Arial"/>
        <family val="2"/>
      </rPr>
      <t>kl. 18</t>
    </r>
    <r>
      <rPr>
        <sz val="10"/>
        <rFont val="Arial"/>
        <family val="0"/>
      </rPr>
      <t xml:space="preserve"> 10% ROI [HU]</t>
    </r>
  </si>
  <si>
    <r>
      <t xml:space="preserve">CT-tal </t>
    </r>
    <r>
      <rPr>
        <vertAlign val="subscript"/>
        <sz val="10"/>
        <rFont val="Arial"/>
        <family val="2"/>
      </rPr>
      <t>kl. 21</t>
    </r>
    <r>
      <rPr>
        <sz val="10"/>
        <rFont val="Arial"/>
        <family val="0"/>
      </rPr>
      <t xml:space="preserve"> 10% ROI [HU]</t>
    </r>
  </si>
  <si>
    <r>
      <t xml:space="preserve">CT-tal </t>
    </r>
    <r>
      <rPr>
        <vertAlign val="subscript"/>
        <sz val="10"/>
        <rFont val="Arial"/>
        <family val="2"/>
      </rPr>
      <t>kl. 12</t>
    </r>
    <r>
      <rPr>
        <sz val="10"/>
        <rFont val="Arial"/>
        <family val="0"/>
      </rPr>
      <t xml:space="preserve"> 10% ROI [HU]</t>
    </r>
  </si>
  <si>
    <t>Forskel</t>
  </si>
  <si>
    <t>Relativ forskel</t>
  </si>
  <si>
    <t>Center-Periferi</t>
  </si>
  <si>
    <t>2.0</t>
  </si>
  <si>
    <t>Kontrolpunkter markeret med gul "Vurdering" skal vurderes af ansvarlige fysiker i dette felt, der bl.a. redegør for fremadrettet brug.</t>
  </si>
  <si>
    <t>Snittykkelse - Catphan modul CTP591 - antal skanninger svarende til antal kontrollerede snittykkelser</t>
  </si>
  <si>
    <t>Snitsensitivitetsprofil FWHM [mm]</t>
  </si>
  <si>
    <t>Snittykkelse &lt; 1 mm</t>
  </si>
  <si>
    <t>Snit tykkelse mellem 1 og 2  mm</t>
  </si>
  <si>
    <t>Snittykkelse &gt; 2 mm</t>
  </si>
  <si>
    <t>SSP</t>
  </si>
  <si>
    <t>Uniformitet*</t>
  </si>
  <si>
    <t>Fantom</t>
  </si>
  <si>
    <t>Støj - Systemfantomets vanddel - alle skanninger</t>
  </si>
  <si>
    <t>Uniformitet - Systemfantomets vanddel - måling ved 1 body protokol og 1 head protokol, begge ved klinisk relevant kV</t>
  </si>
  <si>
    <t>CT-tal for vand - Systemfantomets vanddel - alle skanninger</t>
  </si>
  <si>
    <r>
      <t>CT-tal</t>
    </r>
    <r>
      <rPr>
        <vertAlign val="subscript"/>
        <sz val="10"/>
        <rFont val="Arial"/>
        <family val="2"/>
      </rPr>
      <t xml:space="preserve">vand </t>
    </r>
    <r>
      <rPr>
        <sz val="10"/>
        <rFont val="Arial"/>
        <family val="0"/>
      </rPr>
      <t xml:space="preserve"> central 10% ROI [HU]</t>
    </r>
  </si>
  <si>
    <t>HU</t>
  </si>
  <si>
    <t>Baseline er påkrævet og indgår i evaluering ved statuskontrol, hvis CT-tal for vand må ligge udenfor ±4HU</t>
  </si>
  <si>
    <r>
      <t xml:space="preserve">Tolerance: Angiv </t>
    </r>
    <r>
      <rPr>
        <sz val="10"/>
        <rFont val="Calibri"/>
        <family val="2"/>
      </rPr>
      <t>±</t>
    </r>
    <r>
      <rPr>
        <sz val="10"/>
        <rFont val="Arial"/>
        <family val="2"/>
      </rPr>
      <t>interval omkring 0 HU:</t>
    </r>
  </si>
  <si>
    <t>måling 1</t>
  </si>
  <si>
    <t>måling 2</t>
  </si>
  <si>
    <t>måling 3</t>
  </si>
  <si>
    <t>Har fantom rumtemperatur?</t>
  </si>
  <si>
    <t>Er interval for luftkalibrering overholdt?</t>
  </si>
  <si>
    <t>CT-tal i homogent vandfantom
Et af nævnte to punkter skal være opfyldt</t>
  </si>
  <si>
    <t>• Uniformiteten (hver beregnet forskel) skal være ±2 HU i forhold til baseline. 
• Den absolutte uniformitet (hver af de fire absolutte forskelle) bør være mindre eller lig 4 HU.</t>
  </si>
  <si>
    <t>Kontrol af variation af vandværdier i z-retningen ved aksial skanteknik</t>
  </si>
  <si>
    <t>• Variationen i z-retningen skal være forenelig med den forventede kvalitet .
• Overensstemmelse i forhold til anvendte tolerance ved kontrol af CT-tal i homogent vandfantom .</t>
  </si>
  <si>
    <t>CT-tal linearitet</t>
  </si>
  <si>
    <t>• Eftervisning af, at der er en lineær sammenhæng imellem røntgenattenuation og CT-tal fra det mindst til det mest røntgentætte materiale.</t>
  </si>
  <si>
    <t>Kontrol af korrekt afstandsgengivelse/ pixelstørrelse</t>
  </si>
  <si>
    <t>Kontrolleres ikke ved statuskontrol</t>
  </si>
  <si>
    <t>• Forskel mellem målt værdi og nominel værdi skal være mindre end ±0,5 mm.</t>
  </si>
  <si>
    <t>• Forskel mellem målt værdi og nominel værdi skal være mindre end ±1,0 mm.</t>
  </si>
  <si>
    <t>• Relativ forskel i procent mellem målt værdi og nominel værdi skal være indenfor ±50 %.</t>
  </si>
  <si>
    <t>• 50% og 10% MTF-værdier skal være indenfor ±0,5 lp/cm eller 15%  i forhold til baselineinterval defineret som gennemsnit af tre målinger ± standard afvigelse.</t>
  </si>
  <si>
    <t xml:space="preserve">• Standardafvigelse for central cirkulær ROI med diameter på 40% af fantomdiameter skal være inden for 10 % eller ±0,2 HU af baseline. </t>
  </si>
  <si>
    <t>• De protokollerede værdier bruges som erfaringstal.</t>
  </si>
  <si>
    <t>Conebeam artefakter</t>
  </si>
  <si>
    <t>Statuskontrol: 
Overskridelse af tolerance vil under den enkelte test i regnearket automatisk medføre rød markering
*Overskridelse af tolerance vil under den enkelte test i regnearket automatisk medføre "gul markering" om at fysikeren skal vurdere resultatet</t>
  </si>
  <si>
    <t>Støj*</t>
  </si>
  <si>
    <t>Kontrol af snittykkelse*</t>
  </si>
  <si>
    <t>MTF*</t>
  </si>
  <si>
    <t xml:space="preserve">Hvis tolerance 1 er anvendt ved modtagekontrol: 
• CT-tal målt i homogent vandfantom og i central ROI på 10% af fantomdiameter skal ligge i intervallet 0±4 HU.
Hvis tolerance 2 er anvendt ved modtagekontrol:
• CT-tal målt i homogent vandfantom fantom og i central ROI på 10% af fantomdiameter skal ligge i interval omkring 0 HU efter fabrikantens angivelse, og må samtidigt højst variere ±4 HU i forhold til baseline. </t>
  </si>
  <si>
    <t>C</t>
  </si>
  <si>
    <t>Snit 1</t>
  </si>
  <si>
    <t>Snit 2</t>
  </si>
  <si>
    <t>Snit 3</t>
  </si>
  <si>
    <t>Snit 4</t>
  </si>
  <si>
    <t>Snit 5</t>
  </si>
  <si>
    <t>Snit 6</t>
  </si>
  <si>
    <t>Snit 7</t>
  </si>
  <si>
    <t>Snit 8</t>
  </si>
  <si>
    <t>Systemfantomets vanddel - Axial skan - måling ved 1 protokol og kun hvis skanneren anvendes til aksiale skanninger</t>
  </si>
  <si>
    <t>Kontrol: CT-tal linearitet</t>
  </si>
  <si>
    <t>Kontrol: MTF</t>
  </si>
  <si>
    <t>Kontrol: SSP</t>
  </si>
  <si>
    <t>Avg slice width "Bead Ramp" [mm]</t>
  </si>
  <si>
    <t>Start mA</t>
  </si>
  <si>
    <t>Rotationstid [s]</t>
  </si>
  <si>
    <t>Validering baseret på installationsdato</t>
  </si>
  <si>
    <t>Modtage- og statuskontrol</t>
  </si>
  <si>
    <t>Samlet lejeflyt</t>
  </si>
  <si>
    <t>Stepvis lejeflyt</t>
  </si>
  <si>
    <t>Målt parameter</t>
  </si>
  <si>
    <t>Reference [mm]</t>
  </si>
  <si>
    <t>Lejeposition [mm]</t>
  </si>
  <si>
    <t>Afvigelse [mm]</t>
  </si>
  <si>
    <t>L-frem</t>
  </si>
  <si>
    <t>C-frem</t>
  </si>
  <si>
    <t>L-tilbage</t>
  </si>
  <si>
    <t>C-tilbage</t>
  </si>
  <si>
    <t>Lasermarkering</t>
  </si>
  <si>
    <t>Beregninger</t>
  </si>
  <si>
    <t>Position [mm]</t>
  </si>
  <si>
    <t>Afvigelse mellem:</t>
  </si>
  <si>
    <t>Indre laser</t>
  </si>
  <si>
    <t>Fremført position</t>
  </si>
  <si>
    <t>Ydre og indre laser</t>
  </si>
  <si>
    <t>Justeret position</t>
  </si>
  <si>
    <t>Snit-position</t>
  </si>
  <si>
    <t>Første markering</t>
  </si>
  <si>
    <t>Indre laser og skanplan</t>
  </si>
  <si>
    <t>Anden markering</t>
  </si>
  <si>
    <t>Ydre laser og skanplan</t>
  </si>
  <si>
    <t>LEFT/RIGHT</t>
  </si>
  <si>
    <t>ABOVE/BELOW</t>
  </si>
  <si>
    <t>Ortogonalitet</t>
  </si>
  <si>
    <t>Kontrol: Lejepladebevægelse</t>
  </si>
  <si>
    <t>Kontrol: Lasermarkører</t>
  </si>
  <si>
    <r>
      <t>CTDI</t>
    </r>
    <r>
      <rPr>
        <b/>
        <vertAlign val="subscript"/>
        <sz val="14"/>
        <color indexed="9"/>
        <rFont val="Times New Roman"/>
        <family val="1"/>
      </rPr>
      <t>Free In Air</t>
    </r>
    <r>
      <rPr>
        <b/>
        <sz val="14"/>
        <color indexed="9"/>
        <rFont val="Times New Roman"/>
        <family val="1"/>
      </rPr>
      <t xml:space="preserve"> - BODY-filter</t>
    </r>
  </si>
  <si>
    <t>Måling</t>
  </si>
  <si>
    <t>Beregnede værdier</t>
  </si>
  <si>
    <t>Evaluering</t>
  </si>
  <si>
    <t>Oplysninger</t>
  </si>
  <si>
    <t>Rørspænding 
[kV]</t>
  </si>
  <si>
    <t>Kalibrerings-
faktor</t>
  </si>
  <si>
    <t>Ionkammer-normering</t>
  </si>
  <si>
    <t>Detektor-konfiguration</t>
  </si>
  <si>
    <t>Rørstrøm [mA]</t>
  </si>
  <si>
    <t>mAs</t>
  </si>
  <si>
    <t>Center [mGy]</t>
  </si>
  <si>
    <r>
      <t>CTDI</t>
    </r>
    <r>
      <rPr>
        <b/>
        <vertAlign val="subscript"/>
        <sz val="12"/>
        <rFont val="Times New Roman"/>
        <family val="1"/>
      </rPr>
      <t xml:space="preserve">air  </t>
    </r>
    <r>
      <rPr>
        <b/>
        <sz val="12"/>
        <rFont val="Times New Roman"/>
        <family val="1"/>
      </rPr>
      <t xml:space="preserve">[mGy] </t>
    </r>
  </si>
  <si>
    <t>mGy/mAs</t>
  </si>
  <si>
    <t>Status</t>
  </si>
  <si>
    <t>Dosis-mAs-linearitet</t>
  </si>
  <si>
    <t>Reproducerbarhed</t>
  </si>
  <si>
    <r>
      <t>CTDI</t>
    </r>
    <r>
      <rPr>
        <b/>
        <vertAlign val="subscript"/>
        <sz val="14"/>
        <color indexed="9"/>
        <rFont val="Times New Roman"/>
        <family val="1"/>
      </rPr>
      <t xml:space="preserve">Free In Air </t>
    </r>
    <r>
      <rPr>
        <b/>
        <sz val="14"/>
        <color indexed="9"/>
        <rFont val="Times New Roman"/>
        <family val="1"/>
      </rPr>
      <t>- HEAD-filter</t>
    </r>
  </si>
  <si>
    <r>
      <t>CTDI</t>
    </r>
    <r>
      <rPr>
        <b/>
        <vertAlign val="subscript"/>
        <sz val="14"/>
        <color indexed="9"/>
        <rFont val="Times New Roman"/>
        <family val="1"/>
      </rPr>
      <t>Free In Air</t>
    </r>
    <r>
      <rPr>
        <b/>
        <sz val="14"/>
        <color indexed="9"/>
        <rFont val="Times New Roman"/>
        <family val="1"/>
      </rPr>
      <t xml:space="preserve"> - Øvrige filtre</t>
    </r>
  </si>
  <si>
    <r>
      <t>CTDI</t>
    </r>
    <r>
      <rPr>
        <b/>
        <vertAlign val="subscript"/>
        <sz val="14"/>
        <color indexed="9"/>
        <rFont val="Times New Roman"/>
        <family val="1"/>
      </rPr>
      <t>w</t>
    </r>
    <r>
      <rPr>
        <b/>
        <sz val="14"/>
        <color indexed="9"/>
        <rFont val="Times New Roman"/>
        <family val="1"/>
      </rPr>
      <t xml:space="preserve"> - BODY-filter</t>
    </r>
  </si>
  <si>
    <r>
      <t>CTDI</t>
    </r>
    <r>
      <rPr>
        <b/>
        <vertAlign val="subscript"/>
        <sz val="10"/>
        <color indexed="9"/>
        <rFont val="Arial"/>
        <family val="2"/>
      </rPr>
      <t>vol</t>
    </r>
    <r>
      <rPr>
        <b/>
        <sz val="10"/>
        <color indexed="9"/>
        <rFont val="Arial"/>
        <family val="2"/>
      </rPr>
      <t>-målinger [mGy]</t>
    </r>
  </si>
  <si>
    <t>Aflæst værdi</t>
  </si>
  <si>
    <t xml:space="preserve">Center </t>
  </si>
  <si>
    <t>Perifer kl. 12</t>
  </si>
  <si>
    <t>Perifer kl. 15</t>
  </si>
  <si>
    <t>Perifer kl. 18</t>
  </si>
  <si>
    <t>Perifer kl. 21</t>
  </si>
  <si>
    <r>
      <t>CTDI</t>
    </r>
    <r>
      <rPr>
        <vertAlign val="subscript"/>
        <sz val="12"/>
        <rFont val="Times New Roman"/>
        <family val="1"/>
      </rPr>
      <t xml:space="preserve">w  </t>
    </r>
    <r>
      <rPr>
        <sz val="12"/>
        <rFont val="Times New Roman"/>
        <family val="1"/>
      </rPr>
      <t xml:space="preserve">[mGy] </t>
    </r>
  </si>
  <si>
    <r>
      <t>CTDI</t>
    </r>
    <r>
      <rPr>
        <vertAlign val="subscript"/>
        <sz val="12"/>
        <rFont val="Times New Roman"/>
        <family val="1"/>
      </rPr>
      <t xml:space="preserve">w </t>
    </r>
    <r>
      <rPr>
        <sz val="12"/>
        <rFont val="Times New Roman"/>
        <family val="1"/>
      </rPr>
      <t xml:space="preserve">/mAs [mGy] </t>
    </r>
  </si>
  <si>
    <r>
      <t>CTDI</t>
    </r>
    <r>
      <rPr>
        <vertAlign val="subscript"/>
        <sz val="10"/>
        <rFont val="Times New Roman"/>
        <family val="1"/>
      </rPr>
      <t>vol</t>
    </r>
    <r>
      <rPr>
        <sz val="10"/>
        <rFont val="Times New Roman"/>
        <family val="1"/>
      </rPr>
      <t xml:space="preserve"> (skanner)</t>
    </r>
    <r>
      <rPr>
        <vertAlign val="subscript"/>
        <sz val="10"/>
        <rFont val="Times New Roman"/>
        <family val="1"/>
      </rPr>
      <t xml:space="preserve">  </t>
    </r>
    <r>
      <rPr>
        <sz val="10"/>
        <rFont val="Times New Roman"/>
        <family val="1"/>
      </rPr>
      <t xml:space="preserve">[mGy] </t>
    </r>
  </si>
  <si>
    <t>Målt værdi mod skanner-værdi</t>
  </si>
  <si>
    <t>Målt værdi mod modtage-kontrol</t>
  </si>
  <si>
    <r>
      <t>CTDI</t>
    </r>
    <r>
      <rPr>
        <b/>
        <vertAlign val="subscript"/>
        <sz val="14"/>
        <color indexed="9"/>
        <rFont val="Times New Roman"/>
        <family val="1"/>
      </rPr>
      <t>w</t>
    </r>
    <r>
      <rPr>
        <b/>
        <sz val="14"/>
        <color indexed="9"/>
        <rFont val="Times New Roman"/>
        <family val="1"/>
      </rPr>
      <t xml:space="preserve"> - HEAD-filter</t>
    </r>
  </si>
  <si>
    <r>
      <t>CTDI</t>
    </r>
    <r>
      <rPr>
        <b/>
        <vertAlign val="subscript"/>
        <sz val="14"/>
        <color indexed="9"/>
        <rFont val="Times New Roman"/>
        <family val="1"/>
      </rPr>
      <t>w</t>
    </r>
    <r>
      <rPr>
        <b/>
        <sz val="14"/>
        <color indexed="9"/>
        <rFont val="Times New Roman"/>
        <family val="1"/>
      </rPr>
      <t xml:space="preserve"> - Øvrige filtre</t>
    </r>
  </si>
  <si>
    <r>
      <t>CTDIw</t>
    </r>
    <r>
      <rPr>
        <vertAlign val="subscript"/>
        <sz val="12"/>
        <rFont val="Times New Roman"/>
        <family val="1"/>
      </rPr>
      <t xml:space="preserve"> </t>
    </r>
    <r>
      <rPr>
        <sz val="12"/>
        <rFont val="Times New Roman"/>
        <family val="1"/>
      </rPr>
      <t xml:space="preserve">/mAs [mGy] </t>
    </r>
  </si>
  <si>
    <t>Ingen evaluering ved baseline</t>
  </si>
  <si>
    <t>Dato statuskontrol</t>
  </si>
  <si>
    <t>Dato baseline</t>
  </si>
  <si>
    <t>Kontrol kræver ingen baseline</t>
  </si>
  <si>
    <t>Kontrol: Støj, CT-tal i homogent fantom, Uniformitet</t>
  </si>
  <si>
    <t>se under hver enkelt kontrol</t>
  </si>
  <si>
    <t>Tolerance</t>
  </si>
  <si>
    <t>Lejepladebevægelse</t>
  </si>
  <si>
    <t>Præcision</t>
  </si>
  <si>
    <t>Målt position må afvige ± 1mm fra forventet position</t>
  </si>
  <si>
    <t>Hysterese</t>
  </si>
  <si>
    <t>Målt position må afvige ± 2mm fra forventet position</t>
  </si>
  <si>
    <t>Tolerance (skanner anmelde efter nov. 2004)</t>
  </si>
  <si>
    <t>Tolerance (skanner anmelde indtil nov. 2004)</t>
  </si>
  <si>
    <t>Lasermarkører</t>
  </si>
  <si>
    <t xml:space="preserve">Tolerance </t>
  </si>
  <si>
    <t>Målt position må maximalt afvige 2 mm mellem lejets laveste og højeste position</t>
  </si>
  <si>
    <t>Dosis</t>
  </si>
  <si>
    <r>
      <t>CTDI</t>
    </r>
    <r>
      <rPr>
        <vertAlign val="subscript"/>
        <sz val="12"/>
        <rFont val="Arial"/>
        <family val="2"/>
      </rPr>
      <t>air</t>
    </r>
  </si>
  <si>
    <t>CTDIw (Begge krav skal være opfyldte)</t>
  </si>
  <si>
    <t>Målt værdi skal ligge indenfor ± 20% af skannerværdi samt indenfor ± 20% af baseline</t>
  </si>
  <si>
    <r>
      <t>Størrelsen (max-min)/(max+min) skal ligge indenfor ± 10%, hvor max og min er hhv. største og mindste CTDI</t>
    </r>
    <r>
      <rPr>
        <vertAlign val="subscript"/>
        <sz val="12"/>
        <rFont val="Arial"/>
        <family val="2"/>
      </rPr>
      <t>luft</t>
    </r>
    <r>
      <rPr>
        <sz val="12"/>
        <rFont val="Arial"/>
        <family val="2"/>
      </rPr>
      <t>/mAs</t>
    </r>
  </si>
  <si>
    <t>Variationskoefficienten skal ligge indenfor ± 10%</t>
  </si>
  <si>
    <t>Målt værdi skal ligge indenfor ± 20% af baseline</t>
  </si>
  <si>
    <t>evt. effektiv mAs/rotation</t>
  </si>
  <si>
    <t>Axial (Sekventiel)</t>
  </si>
  <si>
    <t>Axial (Sekventiel) af en enkelt rotation</t>
  </si>
  <si>
    <t>Fantomdiameter + 1 cm</t>
  </si>
  <si>
    <t>Systemfantom</t>
  </si>
  <si>
    <t>Nej</t>
  </si>
  <si>
    <t>Over systemfantomets vandel</t>
  </si>
  <si>
    <t>Spiral</t>
  </si>
  <si>
    <t>Varierende</t>
  </si>
  <si>
    <t>Tyndest mulige</t>
  </si>
  <si>
    <t>Increment</t>
  </si>
  <si>
    <t>Mindst mulige</t>
  </si>
  <si>
    <t>SSP - Catphan modul CTP528, helt isolerede ært i nederste halvdel af fantom - 1 skanning, mindste increment og minimum 20 billeder</t>
  </si>
  <si>
    <t>(flere skanserier med varierende snittykkelse)</t>
  </si>
  <si>
    <t>Gennemsnit</t>
  </si>
  <si>
    <r>
      <t xml:space="preserve">Er lineære sammenhæng mellem røntgenattenuation og CT-tal eftervist?
</t>
    </r>
    <r>
      <rPr>
        <i/>
        <sz val="10"/>
        <rFont val="Arial"/>
        <family val="2"/>
      </rPr>
      <t>Vejledning anbefaler regressionskoefficient over 0,98 for eftervisning af lineære sammenhæng (Bilag 6)</t>
    </r>
  </si>
  <si>
    <t>Fantom 2 til billedkvalitet</t>
  </si>
  <si>
    <t>Software 1 til billedkvalitetsanalyse</t>
  </si>
  <si>
    <t>Fantom 1 til billedkvalitet</t>
  </si>
  <si>
    <t>Software 2 til billedkvalitetsanalyse</t>
  </si>
  <si>
    <r>
      <t>CTDI</t>
    </r>
    <r>
      <rPr>
        <b/>
        <vertAlign val="subscript"/>
        <sz val="14"/>
        <color indexed="9"/>
        <rFont val="Times New Roman"/>
        <family val="1"/>
      </rPr>
      <t>w</t>
    </r>
    <r>
      <rPr>
        <b/>
        <sz val="14"/>
        <color indexed="9"/>
        <rFont val="Times New Roman"/>
        <family val="1"/>
      </rPr>
      <t xml:space="preserve"> - Dual Energi</t>
    </r>
  </si>
  <si>
    <r>
      <t>CTDI</t>
    </r>
    <r>
      <rPr>
        <b/>
        <vertAlign val="subscript"/>
        <sz val="14"/>
        <color indexed="9"/>
        <rFont val="Times New Roman"/>
        <family val="1"/>
      </rPr>
      <t>Free In Air</t>
    </r>
    <r>
      <rPr>
        <b/>
        <sz val="14"/>
        <color indexed="9"/>
        <rFont val="Times New Roman"/>
        <family val="1"/>
      </rPr>
      <t xml:space="preserve"> - Dual Energi</t>
    </r>
  </si>
  <si>
    <t>Dual energifunktion?</t>
  </si>
  <si>
    <t>Protokol</t>
  </si>
  <si>
    <t>Kompatibilitetsrapport for Kontrol af CT-skannere registreringsark til statuskontrol og baseline 07032017 justeret 08122017.xls</t>
  </si>
  <si>
    <t>Kør på 19-12-2017 13:13</t>
  </si>
  <si>
    <t>Følgende funktioner i denne projektmappe understøttes ikke af tidligere versioner af Excel. Disse funktioner mistes eller degraderes, når du åbner projektmappen i en tidligere version af Excel, eller hvis du gemmer projektmappen i et tidligere filformat.</t>
  </si>
  <si>
    <t>Betydeligt funktionstab</t>
  </si>
  <si>
    <t>Antal forekomster</t>
  </si>
  <si>
    <t>Version</t>
  </si>
  <si>
    <t>Alle effekter i dette objekt fjernes. Al tekst, der når ud over grænserne af denne grafik, afkortes.</t>
  </si>
  <si>
    <t>Bemærkning er registeringsark'!A1</t>
  </si>
  <si>
    <t>Excel 97-2003</t>
  </si>
  <si>
    <t>Mindre pålidelighedstab</t>
  </si>
  <si>
    <t>Nogle celler eller typografier i denne projektmappe indeholder formatering, der ikke understøttes af det valgte filformat. Disse formater konverteres til det tilgængelige format, som ligner mest.</t>
  </si>
  <si>
    <t>Brug af fabrikstest ved modtagekontrol</t>
  </si>
  <si>
    <t>Støj</t>
  </si>
  <si>
    <t>CT-tal vand</t>
  </si>
  <si>
    <t>Uniformitet</t>
  </si>
  <si>
    <t>Variation z-retning aksial skan</t>
  </si>
  <si>
    <t>Snittykkelse</t>
  </si>
  <si>
    <t>MTF</t>
  </si>
  <si>
    <t>Conebeam artefakt</t>
  </si>
  <si>
    <t>Korrekt afstandsgenvigelse/
Pixelstørrelse</t>
  </si>
  <si>
    <t>Brug af fabrikstest ved baseline/statuskontrol</t>
  </si>
  <si>
    <t>Ja</t>
  </si>
  <si>
    <t>Forventet værdi</t>
  </si>
  <si>
    <t>Evaluering Statuskontrolkontrol</t>
  </si>
  <si>
    <t>Resultat</t>
  </si>
  <si>
    <t>Målte værdier</t>
  </si>
  <si>
    <t>Tolerance for absolut uniformitet:</t>
  </si>
  <si>
    <t>Makismale forskel mellem center og periferi (absolut uniformitet)</t>
  </si>
  <si>
    <t>Absolut uniformitet indenfor tolerance</t>
  </si>
  <si>
    <t>absolut uniformitet</t>
  </si>
  <si>
    <t xml:space="preserve">Center-Periferi </t>
  </si>
  <si>
    <t>Er variationen af uniformitet (center-periferi) fra baseline til statuskontrol indenfor tolerance</t>
  </si>
  <si>
    <t xml:space="preserve"> </t>
  </si>
  <si>
    <t>Angiv om modtagekontrol udføres efter fabrikens test eller "metode 2"</t>
  </si>
  <si>
    <t>Kontrolpunkter markeret med gul "Vurdering" skal vurderes af fysiker i dette felt, der bl.a. redegør for fremadrettet brug.</t>
  </si>
  <si>
    <t>Datoer</t>
  </si>
  <si>
    <t>Modtagekontrol</t>
  </si>
  <si>
    <t>Støj, CT-tal, Uniformitet</t>
  </si>
  <si>
    <t>Korrekt afstandsgengivelse/Pixelstørrelse</t>
  </si>
  <si>
    <t xml:space="preserve">SSP </t>
  </si>
  <si>
    <t>Conebeam Artefakt</t>
  </si>
  <si>
    <r>
      <t>CTDI</t>
    </r>
    <r>
      <rPr>
        <vertAlign val="subscript"/>
        <sz val="10"/>
        <rFont val="Arial"/>
        <family val="2"/>
      </rPr>
      <t>air</t>
    </r>
  </si>
  <si>
    <r>
      <t>CTDI</t>
    </r>
    <r>
      <rPr>
        <vertAlign val="subscript"/>
        <sz val="10"/>
        <rFont val="Arial"/>
        <family val="2"/>
      </rPr>
      <t>w</t>
    </r>
  </si>
  <si>
    <t>CT-Tal linearitet</t>
  </si>
  <si>
    <t>Dato for udførelse</t>
  </si>
  <si>
    <t>Dato modtagekontrol</t>
  </si>
  <si>
    <t>Kontrol: Cone Beam Artefakt</t>
  </si>
  <si>
    <t>Modtagekontrol (Anvendes også til baseline)</t>
  </si>
  <si>
    <t>Evaluering Statuskontrolkontrol (mod baseline)</t>
  </si>
  <si>
    <t>Variation af uniformitet (center-periferi) fra baseline til statuskontrol for hver perifer position</t>
  </si>
  <si>
    <t>Forskel fra baseline</t>
  </si>
  <si>
    <t>Største forskel</t>
  </si>
  <si>
    <t>Største vandværdi</t>
  </si>
  <si>
    <t>Kontrol: Støj, CT-tal vand, Uniformitet</t>
  </si>
  <si>
    <t>Kontrol: Variation z-retning aksial skan</t>
  </si>
  <si>
    <t>Kontrol: Korrekt afstandsgengivelse/Pixelstørrelse</t>
  </si>
  <si>
    <t>Kontrol: Snittykkelse</t>
  </si>
  <si>
    <t>Kontrol: Dosis CTDI free-in-air</t>
  </si>
  <si>
    <r>
      <t>Kontrol: Dosei CTDI</t>
    </r>
    <r>
      <rPr>
        <sz val="10"/>
        <rFont val="Arial"/>
        <family val="2"/>
      </rPr>
      <t>w</t>
    </r>
  </si>
  <si>
    <t>udføres ikke ved statuskontrol</t>
  </si>
  <si>
    <t xml:space="preserve">Evaluering </t>
  </si>
  <si>
    <t>Linearitet af CT-tal - evt. Catphan modul CTP404 - Modtagekontrol: Måling ved alle kV for body protokol og klinisk relevant kV for head protokol. Statuskontrol: Måling ved 1 body protokol og 1 head protokol, begge ved klinisk relevant kV</t>
  </si>
  <si>
    <r>
      <t>Hvis fabrikanten har en specifikation af den givne billedkvalitetsparameter,</t>
    </r>
    <r>
      <rPr>
        <b/>
        <u val="single"/>
        <sz val="12"/>
        <rFont val="Arial"/>
        <family val="2"/>
      </rPr>
      <t xml:space="preserve"> skal </t>
    </r>
    <r>
      <rPr>
        <sz val="12"/>
        <rFont val="Arial"/>
        <family val="2"/>
      </rPr>
      <t xml:space="preserve">denne som udgangspunkt eftervises ved modtagekontrol </t>
    </r>
    <r>
      <rPr>
        <b/>
        <u val="single"/>
        <sz val="12"/>
        <rFont val="Arial"/>
        <family val="2"/>
      </rPr>
      <t>efter</t>
    </r>
    <r>
      <rPr>
        <sz val="12"/>
        <rFont val="Arial"/>
        <family val="2"/>
      </rPr>
      <t xml:space="preserve"> fabrikantens anvisning. Hvis ikke, udføres modtagekontrol efter metode 2.</t>
    </r>
  </si>
  <si>
    <t>Evaluering (modtagekontrol/baseline)</t>
  </si>
  <si>
    <t>Konsekvens</t>
  </si>
  <si>
    <r>
      <t xml:space="preserve">Skanparametre </t>
    </r>
    <r>
      <rPr>
        <sz val="10"/>
        <color indexed="9"/>
        <rFont val="Arial"/>
        <family val="2"/>
      </rPr>
      <t>(kopier om nødvendigt celler)</t>
    </r>
  </si>
  <si>
    <t>evt. Pitch</t>
  </si>
  <si>
    <r>
      <t>Rekonstruktionsparametre</t>
    </r>
    <r>
      <rPr>
        <sz val="10"/>
        <color indexed="9"/>
        <rFont val="Arial"/>
        <family val="2"/>
      </rPr>
      <t xml:space="preserve"> (kopier om nødvendigt celler)</t>
    </r>
  </si>
  <si>
    <t>Korrekt afstandsgengivelse/ Pixelstørrelse</t>
  </si>
  <si>
    <t>Pixelstørrelse</t>
  </si>
  <si>
    <t>Cone Beam Artefakt</t>
  </si>
  <si>
    <t>Spiralskan</t>
  </si>
  <si>
    <t>Axial skan</t>
  </si>
  <si>
    <t>Evaluering modtagekontrol</t>
  </si>
  <si>
    <t>Hvis der udføres modtagekontrol efter fabrikantens anvisning vedlægges en seperat rapport af, at specifikationer er overholdt. Der vælges som udgangspunkt "nej" til, at værdier skal evalueres i respektive faner.
Hvis der udføres modtagekontrol efter metode 2, indføres dennes resultater i dette ark. Der vælges "ja" til at værdier skal evalueres i respektive faner. (Resultater vil også automatisk danne baseline). 
(Valg "Ja/Nej" til evaluering er kun mulig, hvor modtagekontrol skal suppleres med en baseline)</t>
  </si>
  <si>
    <t>hhv. spiral og aksial skan</t>
  </si>
  <si>
    <t>Angiv evt. separat dato for den enkelte del-kontrol</t>
  </si>
  <si>
    <t>Evaluering (modtagekontrol/baseline) 50% værdi</t>
  </si>
  <si>
    <t>Evaluering (modtagekontrol/baseline) 10% værdi</t>
  </si>
  <si>
    <t>Evaluering statuskontrol (mod baseline) 50%</t>
  </si>
  <si>
    <t>Evaluering statuskontrol (mod baseline) 10%</t>
  </si>
  <si>
    <t>MTF - Catphan modul CTP528, helt isolerede ært i nederste halvdel af fantom</t>
  </si>
  <si>
    <t>Evt. angivelse om fabrikkens specifikation er overholdt</t>
  </si>
  <si>
    <t>Evt. angivelse om fabrikkens specifikation er overholdt?</t>
  </si>
  <si>
    <t>Kontrol dokumenteres i dette regneark</t>
  </si>
  <si>
    <t>Kontrol dokumenteres på anden vis</t>
  </si>
  <si>
    <t>Farvekoder vdr. brug af regneark (billedkvalitet)</t>
  </si>
  <si>
    <t>Registreringsnummer hos bruger</t>
  </si>
  <si>
    <t>Registreringsnummer hos fabrikant</t>
  </si>
  <si>
    <t>Oplysninger dosisprobe</t>
  </si>
  <si>
    <t>Bemærkning (f.eks. navn på fabrikstest)</t>
  </si>
  <si>
    <t xml:space="preserve">Efter fabrikantens anvisninger. Dog bør følgende minimumskrav være opfyldt for et givent homogent materiale:
• Standardafvigelse for central cirkulære ROI med diameter på 40% af fantomdiameter skal være inden for ±15% af den nominelle værdi.
• Overholdes de nævnte minimumskrav ikke, skal der redegøres for, at fabrikantens anvisninger er overholdt.
</t>
  </si>
  <si>
    <t xml:space="preserve">Et af følgende to punkter skal være opfyldt:
1. CT-tal målt i homogent vandfantom og i central ROI på 10% af fantomdiameter skal ligge i intervallet 0±4 HU.
2. CT-tal målt i homogent vandfantom og i central ROI på 10% af fantomdiameter skal ligge i interval omkring 0 HU efter fabrikantens angivelse. (Anvendes denne tolerance, vil der ved statuskontrol blive suppleret med krav om, at CT tallet samtidigt højst må variere ±4 HU i forhold til baseline).  
(Se vejledning for anden ROI størrelse)
</t>
  </si>
  <si>
    <t xml:space="preserve">Efter fabrikantens anvisninger. Dog bør følgende minimumskrav være overholdt:
• Absolutte uniformitet (hver af de fire absolutte forskelle) være mindre eller lig 4 HU.
• Overholdes de nævnte minimumskrav ikke, skal der redegøres for, at fabrikantens anvisninger er overholdt.
</t>
  </si>
  <si>
    <t xml:space="preserve">Efter fabrikantens anvisninger. Denne bør inkludere en eftervisning af, at der er en lineær sammenhæng imellem røntgenattenuation og CT-tal fra det mindst til det mest røntgentætte materiale. </t>
  </si>
  <si>
    <t>• Den målte pixelstørrelse (baseret på antal pixler mellem to objekter i fantom, samt forhåndskendskab afstanden mellem objekterne) må kun afvige 5% fra den forventede pixelstørrelse (baseret på matrix og FOV).</t>
  </si>
  <si>
    <t xml:space="preserve">Efter fabrikantens anvisning. Dog bør følgende som minimum gælde: </t>
  </si>
  <si>
    <t xml:space="preserve">Efter fabrikantens anvisning. Dog bør følgende minimumskrav være opfyldt:
• 50% og 10% MTF-værdier skal være indenfor ±0,5 lp/cm eller 10% af nominelt specificerede værdier. 
• Overholdes de nævnte minimumskrav ikke, skal der redegøres for, at fabrikantens anvisninger er overholdt.
</t>
  </si>
  <si>
    <t>Efter fabrikantens anvisning.</t>
  </si>
  <si>
    <t>De evaluerede strukturer skal gengives, som de fysisk ligger i fantomet. Der må ikke forekomme misregistrering eller dobbeltregistrering af de evaluerede strukturer.</t>
  </si>
  <si>
    <t>Efter fabrikantens anvisning. Dog bør følgende minimumskrav være opfyldt:
• Målte værdier skal være indenfor 20% af fabrikantens angivelse. 
• Overholdes de nævnte minimumskrav ikke, skal der redegøres for, at fabrikantens anvisninger er overholdt.</t>
  </si>
  <si>
    <t xml:space="preserve">CTDIw </t>
  </si>
  <si>
    <t>Målt værdi skal ligge indenfor ± 20% af skannerværdi.</t>
  </si>
  <si>
    <t>Bemærkning</t>
  </si>
  <si>
    <r>
      <t xml:space="preserve">Foreslået valg af fabrikstest. Metode 2 anvendes hvis felt ikke er udfyldt. Det foreslåede valg er til inspiration. Listen i kolonne "D" </t>
    </r>
    <r>
      <rPr>
        <b/>
        <u val="single"/>
        <sz val="10"/>
        <rFont val="Arial"/>
        <family val="2"/>
      </rPr>
      <t xml:space="preserve">skal </t>
    </r>
    <r>
      <rPr>
        <sz val="10"/>
        <rFont val="Arial"/>
        <family val="2"/>
      </rPr>
      <t>udfyldes.</t>
    </r>
  </si>
  <si>
    <r>
      <t xml:space="preserve">Foreslået valg af fabrikstest. Metode 2 anvendes hvis felt ikke er udfyldt. Det foreslåede valg er til inspiration. Listen i kolonne "D" </t>
    </r>
    <r>
      <rPr>
        <b/>
        <u val="single"/>
        <sz val="10"/>
        <rFont val="Arial"/>
        <family val="2"/>
      </rPr>
      <t>skal</t>
    </r>
    <r>
      <rPr>
        <sz val="10"/>
        <rFont val="Arial"/>
        <family val="2"/>
      </rPr>
      <t xml:space="preserve"> udfyldes.</t>
    </r>
  </si>
  <si>
    <t>Justeringer der skal udføres</t>
  </si>
  <si>
    <t>Tænk yderligere om farvekoder</t>
  </si>
  <si>
    <t>Valg på oplysningsside om modtage eller statuskontrol: Medføre "aktivering" af relevante celler</t>
  </si>
  <si>
    <t>Angiv om baseline/statuskontrol udføres efter fabrikens test eller "metode 2"</t>
  </si>
  <si>
    <r>
      <t xml:space="preserve">Fanen "brug af fabrikstest til billedkvalitet": Anvend ordene "metode 2/fabrikstest" under angivelse af kontroller til baseline/statuskontrol. </t>
    </r>
    <r>
      <rPr>
        <sz val="10"/>
        <color indexed="10"/>
        <rFont val="Arial"/>
        <family val="2"/>
      </rPr>
      <t>Justeret 01-10-2018</t>
    </r>
  </si>
  <si>
    <t>Årsag til kontrol:</t>
  </si>
  <si>
    <t>Ses artefakter i coronal/sagital snit?</t>
  </si>
  <si>
    <t>Ses artefakter i aksiale snit?</t>
  </si>
  <si>
    <r>
      <t xml:space="preserve">Indsæt formålsboks på oplysningsside til modtagekontrol. </t>
    </r>
    <r>
      <rPr>
        <sz val="10"/>
        <color indexed="10"/>
        <rFont val="Arial"/>
        <family val="2"/>
      </rPr>
      <t>Justeret 01-10-2018</t>
    </r>
  </si>
  <si>
    <r>
      <t xml:space="preserve">Generel afkrydsning om forekomst af artefakter under "Conebeam artefakt". </t>
    </r>
    <r>
      <rPr>
        <sz val="10"/>
        <color indexed="10"/>
        <rFont val="Arial"/>
        <family val="2"/>
      </rPr>
      <t>Justeret 01-10-2018</t>
    </r>
  </si>
  <si>
    <t>Farvekoder faner</t>
  </si>
  <si>
    <t>Kontrol af lejepladebevægelse</t>
  </si>
  <si>
    <t>Kontrol af lasermarkører</t>
  </si>
  <si>
    <t xml:space="preserve">Billedkvalitetskontrol ved Catphan </t>
  </si>
  <si>
    <t xml:space="preserve">Billedkvalitetskontrol ved systemfantom </t>
  </si>
  <si>
    <t>Kontrol af dosimetri</t>
  </si>
  <si>
    <t>Sider til oplysning, angivelser og information</t>
  </si>
  <si>
    <r>
      <t xml:space="preserve">Farvekode faner efter fantomvalg </t>
    </r>
    <r>
      <rPr>
        <sz val="10"/>
        <color indexed="10"/>
        <rFont val="Arial"/>
        <family val="2"/>
      </rPr>
      <t>Justeret 01-10-2018</t>
    </r>
  </si>
  <si>
    <r>
      <t xml:space="preserve">Angiv hvorvidt fabrikantens metode eller metode 2 anvendes til baseline/statuskontrol. Fabrikantens test skal have et omfang som </t>
    </r>
    <r>
      <rPr>
        <b/>
        <u val="single"/>
        <sz val="12"/>
        <rFont val="Arial"/>
        <family val="2"/>
      </rPr>
      <t>minimum</t>
    </r>
    <r>
      <rPr>
        <sz val="12"/>
        <rFont val="Arial"/>
        <family val="2"/>
      </rPr>
      <t xml:space="preserve"> matcher metode 2, herunder evalueringsmetode ved statuskontrol. Fabrikantens kontrolrapport vedlægges som dokumentation og erstatter respektive fane i registreringsarket.</t>
    </r>
  </si>
  <si>
    <r>
      <t xml:space="preserve">Rettelse af beregningsfelter og evalueringsfelter under dosis-free-in-air </t>
    </r>
    <r>
      <rPr>
        <sz val="10"/>
        <color indexed="10"/>
        <rFont val="Arial"/>
        <family val="2"/>
      </rPr>
      <t>02-10-2018</t>
    </r>
  </si>
  <si>
    <t>Skanner X</t>
  </si>
  <si>
    <t>A: Variationen skal vurderes manuelt</t>
  </si>
</sst>
</file>

<file path=xl/styles.xml><?xml version="1.0" encoding="utf-8"?>
<styleSheet xmlns="http://schemas.openxmlformats.org/spreadsheetml/2006/main">
  <numFmts count="5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0\ &quot;DM&quot;;\-#,##0\ &quot;DM&quot;"/>
    <numFmt numFmtId="187" formatCode="#,##0\ &quot;DM&quot;;[Red]\-#,##0\ &quot;DM&quot;"/>
    <numFmt numFmtId="188" formatCode="#,##0.00\ &quot;DM&quot;;\-#,##0.00\ &quot;DM&quot;"/>
    <numFmt numFmtId="189" formatCode="#,##0.00\ &quot;DM&quot;;[Red]\-#,##0.00\ &quot;DM&quot;"/>
    <numFmt numFmtId="190" formatCode="_-* #,##0\ &quot;DM&quot;_-;\-* #,##0\ &quot;DM&quot;_-;_-* &quot;-&quot;\ &quot;DM&quot;_-;_-@_-"/>
    <numFmt numFmtId="191" formatCode="_-* #,##0\ _D_M_-;\-* #,##0\ _D_M_-;_-* &quot;-&quot;\ _D_M_-;_-@_-"/>
    <numFmt numFmtId="192" formatCode="_-* #,##0.00\ &quot;DM&quot;_-;\-* #,##0.00\ &quot;DM&quot;_-;_-* &quot;-&quot;??\ &quot;DM&quot;_-;_-@_-"/>
    <numFmt numFmtId="193" formatCode="_-* #,##0.00\ _D_M_-;\-* #,##0.00\ _D_M_-;_-* &quot;-&quot;??\ _D_M_-;_-@_-"/>
    <numFmt numFmtId="194" formatCode="0.0"/>
    <numFmt numFmtId="195" formatCode="0.000"/>
    <numFmt numFmtId="196" formatCode="&quot;Ja&quot;;&quot;Ja&quot;;&quot;Nej&quot;"/>
    <numFmt numFmtId="197" formatCode="&quot;Sand&quot;;&quot;Sand&quot;;&quot;Falsk&quot;"/>
    <numFmt numFmtId="198" formatCode="&quot;Til&quot;;&quot;Til&quot;;&quot;Fra&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00"/>
    <numFmt numFmtId="207" formatCode="[$-F800]dddd\,\ mmmm\ dd\,\ yyyy"/>
    <numFmt numFmtId="208" formatCode="[$-406]d\.\ mmmm\ yyyy"/>
    <numFmt numFmtId="209" formatCode="0.0%"/>
    <numFmt numFmtId="210" formatCode="0.00000"/>
    <numFmt numFmtId="211" formatCode="0.0000"/>
    <numFmt numFmtId="212" formatCode="0.0000%"/>
    <numFmt numFmtId="213" formatCode="&quot;Sandt&quot;;&quot;Sandt&quot;;&quot;Falsk&quot;"/>
    <numFmt numFmtId="214" formatCode="[$-406]d\.\ mmmm\ yyyy;@"/>
  </numFmts>
  <fonts count="90">
    <font>
      <sz val="10"/>
      <name val="Arial"/>
      <family val="0"/>
    </font>
    <font>
      <b/>
      <sz val="8"/>
      <name val="Tahoma"/>
      <family val="0"/>
    </font>
    <font>
      <sz val="8"/>
      <name val="Arial"/>
      <family val="0"/>
    </font>
    <font>
      <i/>
      <sz val="10"/>
      <name val="Arial"/>
      <family val="2"/>
    </font>
    <font>
      <b/>
      <sz val="10"/>
      <color indexed="9"/>
      <name val="Arial"/>
      <family val="2"/>
    </font>
    <font>
      <b/>
      <sz val="12"/>
      <name val="Arial"/>
      <family val="2"/>
    </font>
    <font>
      <b/>
      <sz val="14"/>
      <name val="Arial"/>
      <family val="2"/>
    </font>
    <font>
      <b/>
      <sz val="18"/>
      <color indexed="23"/>
      <name val="Arial"/>
      <family val="2"/>
    </font>
    <font>
      <b/>
      <sz val="18"/>
      <name val="Arial"/>
      <family val="2"/>
    </font>
    <font>
      <b/>
      <sz val="10"/>
      <color indexed="23"/>
      <name val="Arial"/>
      <family val="2"/>
    </font>
    <font>
      <sz val="10"/>
      <color indexed="8"/>
      <name val="Arial"/>
      <family val="2"/>
    </font>
    <font>
      <b/>
      <sz val="26"/>
      <name val="Arial"/>
      <family val="2"/>
    </font>
    <font>
      <sz val="12"/>
      <name val="Arial"/>
      <family val="0"/>
    </font>
    <font>
      <sz val="20"/>
      <color indexed="9"/>
      <name val="Arial"/>
      <family val="0"/>
    </font>
    <font>
      <sz val="22"/>
      <color indexed="9"/>
      <name val="Arial"/>
      <family val="0"/>
    </font>
    <font>
      <b/>
      <sz val="26"/>
      <color indexed="9"/>
      <name val="Arial"/>
      <family val="2"/>
    </font>
    <font>
      <b/>
      <sz val="12"/>
      <color indexed="9"/>
      <name val="Arial"/>
      <family val="2"/>
    </font>
    <font>
      <b/>
      <i/>
      <sz val="18"/>
      <color indexed="23"/>
      <name val="Arial"/>
      <family val="2"/>
    </font>
    <font>
      <b/>
      <i/>
      <sz val="14"/>
      <name val="Arial"/>
      <family val="2"/>
    </font>
    <font>
      <b/>
      <i/>
      <sz val="10"/>
      <color indexed="23"/>
      <name val="Arial"/>
      <family val="2"/>
    </font>
    <font>
      <sz val="16"/>
      <name val="Arial"/>
      <family val="2"/>
    </font>
    <font>
      <vertAlign val="subscript"/>
      <sz val="10"/>
      <name val="Arial"/>
      <family val="2"/>
    </font>
    <font>
      <sz val="18"/>
      <color indexed="9"/>
      <name val="Arial"/>
      <family val="2"/>
    </font>
    <font>
      <sz val="9"/>
      <name val="Tahoma"/>
      <family val="2"/>
    </font>
    <font>
      <b/>
      <sz val="9"/>
      <name val="Tahoma"/>
      <family val="2"/>
    </font>
    <font>
      <sz val="14"/>
      <color indexed="9"/>
      <name val="Arial"/>
      <family val="2"/>
    </font>
    <font>
      <sz val="12"/>
      <color indexed="9"/>
      <name val="Arial"/>
      <family val="2"/>
    </font>
    <font>
      <sz val="10"/>
      <name val="Calibri"/>
      <family val="2"/>
    </font>
    <font>
      <b/>
      <sz val="10"/>
      <name val="Arial"/>
      <family val="2"/>
    </font>
    <font>
      <b/>
      <sz val="14"/>
      <color indexed="9"/>
      <name val="Times New Roman"/>
      <family val="1"/>
    </font>
    <font>
      <b/>
      <sz val="12"/>
      <name val="Times New Roman"/>
      <family val="1"/>
    </font>
    <font>
      <b/>
      <sz val="10"/>
      <name val="Times New Roman"/>
      <family val="1"/>
    </font>
    <font>
      <b/>
      <vertAlign val="subscript"/>
      <sz val="12"/>
      <name val="Times New Roman"/>
      <family val="1"/>
    </font>
    <font>
      <sz val="10"/>
      <name val="Times New Roman"/>
      <family val="1"/>
    </font>
    <font>
      <sz val="12"/>
      <name val="Times New Roman"/>
      <family val="1"/>
    </font>
    <font>
      <vertAlign val="subscript"/>
      <sz val="12"/>
      <name val="Times New Roman"/>
      <family val="1"/>
    </font>
    <font>
      <vertAlign val="subscript"/>
      <sz val="10"/>
      <name val="Times New Roman"/>
      <family val="1"/>
    </font>
    <font>
      <b/>
      <vertAlign val="subscript"/>
      <sz val="10"/>
      <color indexed="9"/>
      <name val="Arial"/>
      <family val="2"/>
    </font>
    <font>
      <b/>
      <vertAlign val="subscript"/>
      <sz val="14"/>
      <color indexed="9"/>
      <name val="Times New Roman"/>
      <family val="1"/>
    </font>
    <font>
      <vertAlign val="subscript"/>
      <sz val="12"/>
      <name val="Arial"/>
      <family val="2"/>
    </font>
    <font>
      <sz val="20"/>
      <name val="Arial"/>
      <family val="2"/>
    </font>
    <font>
      <u val="single"/>
      <sz val="10"/>
      <color indexed="12"/>
      <name val="Arial"/>
      <family val="2"/>
    </font>
    <font>
      <sz val="10"/>
      <color indexed="9"/>
      <name val="Arial"/>
      <family val="2"/>
    </font>
    <font>
      <b/>
      <u val="single"/>
      <sz val="12"/>
      <name val="Arial"/>
      <family val="2"/>
    </font>
    <font>
      <b/>
      <u val="single"/>
      <sz val="10"/>
      <name val="Arial"/>
      <family val="2"/>
    </font>
    <font>
      <sz val="10"/>
      <color indexed="10"/>
      <name val="Arial"/>
      <family val="2"/>
    </font>
    <font>
      <sz val="1.75"/>
      <color indexed="8"/>
      <name val="Arial"/>
      <family val="0"/>
    </font>
    <font>
      <vertAlign val="superscript"/>
      <sz val="1.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0"/>
      <color indexed="10"/>
      <name val="Arial"/>
      <family val="2"/>
    </font>
    <font>
      <b/>
      <u val="single"/>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0"/>
      <name val="Arial"/>
      <family val="2"/>
    </font>
    <font>
      <b/>
      <sz val="10"/>
      <color rgb="FFFF0000"/>
      <name val="Arial"/>
      <family val="2"/>
    </font>
    <font>
      <b/>
      <sz val="8"/>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4"/>
        <bgColor indexed="64"/>
      </patternFill>
    </fill>
    <fill>
      <patternFill patternType="solid">
        <fgColor indexed="23"/>
        <bgColor indexed="64"/>
      </patternFill>
    </fill>
    <fill>
      <patternFill patternType="solid">
        <fgColor theme="1" tint="0.24998000264167786"/>
        <bgColor indexed="64"/>
      </patternFill>
    </fill>
    <fill>
      <patternFill patternType="solid">
        <fgColor indexed="22"/>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CCFFFF"/>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C00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1"/>
        <bgColor indexed="64"/>
      </patternFill>
    </fill>
    <fill>
      <patternFill patternType="solid">
        <fgColor theme="3" tint="0.39998000860214233"/>
        <bgColor indexed="64"/>
      </patternFill>
    </fill>
    <fill>
      <patternFill patternType="solid">
        <fgColor rgb="FF92D050"/>
        <bgColor indexed="64"/>
      </patternFill>
    </fill>
    <fill>
      <patternFill patternType="lightUp">
        <bgColor theme="0" tint="-0.24997000396251678"/>
      </patternFill>
    </fill>
    <fill>
      <patternFill patternType="solid">
        <fgColor indexed="65"/>
        <bgColor indexed="64"/>
      </patternFill>
    </fill>
    <fill>
      <patternFill patternType="lightUp"/>
    </fill>
    <fill>
      <patternFill patternType="solid">
        <fgColor indexed="55"/>
        <bgColor indexed="64"/>
      </patternFill>
    </fill>
    <fill>
      <patternFill patternType="solid">
        <fgColor rgb="FF99CCDC"/>
        <bgColor indexed="64"/>
      </patternFill>
    </fill>
    <fill>
      <patternFill patternType="solid">
        <fgColor theme="0" tint="-0.1499900072813034"/>
        <bgColor indexed="64"/>
      </patternFill>
    </fill>
  </fills>
  <borders count="9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medium"/>
      <bottom>
        <color indexed="63"/>
      </bottom>
    </border>
    <border>
      <left style="thin"/>
      <right style="thin"/>
      <top style="thin"/>
      <bottom style="medium"/>
    </border>
    <border>
      <left style="thin"/>
      <right>
        <color indexed="63"/>
      </right>
      <top style="thin"/>
      <bottom style="medium"/>
    </border>
    <border>
      <left style="thin"/>
      <right style="medium"/>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style="medium"/>
      <bottom style="medium"/>
    </border>
    <border>
      <left style="thin"/>
      <right>
        <color indexed="63"/>
      </right>
      <top style="medium"/>
      <bottom style="medium"/>
    </border>
    <border>
      <left style="thin"/>
      <right>
        <color indexed="63"/>
      </right>
      <top>
        <color indexed="63"/>
      </top>
      <bottom style="thin"/>
    </border>
    <border>
      <left>
        <color indexed="63"/>
      </left>
      <right style="medium"/>
      <top style="thin"/>
      <bottom>
        <color indexed="63"/>
      </bottom>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medium"/>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0" borderId="0" applyNumberFormat="0" applyFill="0" applyBorder="0" applyAlignment="0" applyProtection="0"/>
    <xf numFmtId="0" fontId="0" fillId="19" borderId="1" applyNumberFormat="0" applyFont="0" applyAlignment="0" applyProtection="0"/>
    <xf numFmtId="0" fontId="71" fillId="20" borderId="2" applyNumberFormat="0" applyAlignment="0" applyProtection="0"/>
    <xf numFmtId="0" fontId="72" fillId="0" borderId="0" applyNumberFormat="0" applyFill="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73" fillId="0" borderId="0" applyNumberFormat="0" applyFill="0" applyBorder="0" applyAlignment="0" applyProtection="0"/>
    <xf numFmtId="0" fontId="74" fillId="27" borderId="0" applyNumberFormat="0" applyBorder="0" applyAlignment="0" applyProtection="0"/>
    <xf numFmtId="0" fontId="7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6" fillId="29" borderId="3" applyNumberFormat="0" applyAlignment="0" applyProtection="0"/>
    <xf numFmtId="0" fontId="77" fillId="0" borderId="0" applyNumberFormat="0" applyFill="0" applyBorder="0" applyAlignment="0" applyProtection="0"/>
    <xf numFmtId="0" fontId="41"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0" borderId="4" applyNumberFormat="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9" fontId="0" fillId="0" borderId="0" applyFont="0" applyFill="0" applyBorder="0" applyAlignment="0" applyProtection="0"/>
    <xf numFmtId="0" fontId="83"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355">
    <xf numFmtId="0" fontId="0" fillId="0" borderId="0" xfId="0" applyAlignment="1">
      <alignment/>
    </xf>
    <xf numFmtId="0" fontId="0" fillId="0" borderId="0" xfId="0" applyFont="1" applyAlignment="1" applyProtection="1">
      <alignment horizontal="center" vertical="center"/>
      <protection/>
    </xf>
    <xf numFmtId="0" fontId="0" fillId="0" borderId="0" xfId="0" applyAlignment="1" applyProtection="1">
      <alignment/>
      <protection/>
    </xf>
    <xf numFmtId="209" fontId="0" fillId="32" borderId="10" xfId="0" applyNumberFormat="1" applyFont="1" applyFill="1" applyBorder="1" applyAlignment="1" applyProtection="1">
      <alignment horizontal="center"/>
      <protection/>
    </xf>
    <xf numFmtId="209" fontId="0" fillId="32" borderId="11" xfId="0" applyNumberFormat="1" applyFont="1" applyFill="1" applyBorder="1" applyAlignment="1" applyProtection="1">
      <alignment horizontal="center"/>
      <protection/>
    </xf>
    <xf numFmtId="0" fontId="0" fillId="0" borderId="0" xfId="0" applyBorder="1" applyAlignment="1" applyProtection="1">
      <alignment/>
      <protection/>
    </xf>
    <xf numFmtId="0" fontId="0" fillId="0" borderId="0" xfId="0" applyFill="1" applyAlignment="1" applyProtection="1">
      <alignment/>
      <protection/>
    </xf>
    <xf numFmtId="0" fontId="0" fillId="0" borderId="12" xfId="0" applyBorder="1" applyAlignment="1" applyProtection="1">
      <alignment/>
      <protection/>
    </xf>
    <xf numFmtId="0" fontId="0" fillId="0" borderId="0" xfId="0" applyAlignment="1" applyProtection="1">
      <alignment/>
      <protection/>
    </xf>
    <xf numFmtId="0" fontId="0" fillId="0" borderId="13" xfId="0" applyBorder="1" applyAlignment="1" applyProtection="1">
      <alignment/>
      <protection/>
    </xf>
    <xf numFmtId="0" fontId="0" fillId="0" borderId="14"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1"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15" xfId="0" applyFill="1" applyBorder="1" applyAlignment="1" applyProtection="1">
      <alignment/>
      <protection locked="0"/>
    </xf>
    <xf numFmtId="0" fontId="14" fillId="33" borderId="14" xfId="0" applyFont="1" applyFill="1" applyBorder="1" applyAlignment="1" applyProtection="1">
      <alignment vertical="center"/>
      <protection/>
    </xf>
    <xf numFmtId="0" fontId="14" fillId="33" borderId="16" xfId="0" applyFont="1" applyFill="1" applyBorder="1" applyAlignment="1" applyProtection="1">
      <alignment vertical="center"/>
      <protection/>
    </xf>
    <xf numFmtId="0" fontId="0" fillId="0" borderId="17" xfId="0" applyBorder="1" applyAlignment="1" applyProtection="1">
      <alignment horizontal="center"/>
      <protection/>
    </xf>
    <xf numFmtId="209" fontId="0" fillId="32" borderId="18" xfId="0" applyNumberFormat="1" applyFont="1" applyFill="1" applyBorder="1" applyAlignment="1" applyProtection="1">
      <alignment horizontal="center"/>
      <protection/>
    </xf>
    <xf numFmtId="209" fontId="0" fillId="32" borderId="19" xfId="0" applyNumberFormat="1" applyFont="1" applyFill="1" applyBorder="1" applyAlignment="1" applyProtection="1">
      <alignment horizontal="center"/>
      <protection/>
    </xf>
    <xf numFmtId="0" fontId="22" fillId="33" borderId="20" xfId="0" applyFont="1" applyFill="1" applyBorder="1" applyAlignment="1" applyProtection="1">
      <alignment vertical="center"/>
      <protection/>
    </xf>
    <xf numFmtId="0" fontId="14" fillId="33" borderId="17" xfId="0" applyFont="1" applyFill="1" applyBorder="1" applyAlignment="1" applyProtection="1">
      <alignment vertical="center"/>
      <protection/>
    </xf>
    <xf numFmtId="0" fontId="14" fillId="33" borderId="21" xfId="0" applyFont="1" applyFill="1" applyBorder="1" applyAlignment="1" applyProtection="1">
      <alignment vertical="center"/>
      <protection/>
    </xf>
    <xf numFmtId="0" fontId="25" fillId="33" borderId="20" xfId="0" applyFont="1" applyFill="1" applyBorder="1" applyAlignment="1" applyProtection="1">
      <alignment vertical="center"/>
      <protection/>
    </xf>
    <xf numFmtId="0" fontId="0" fillId="0" borderId="0" xfId="0" applyBorder="1" applyAlignment="1">
      <alignment/>
    </xf>
    <xf numFmtId="0" fontId="0" fillId="0" borderId="12" xfId="0" applyBorder="1" applyAlignment="1">
      <alignment/>
    </xf>
    <xf numFmtId="0" fontId="0" fillId="34" borderId="22" xfId="0" applyFill="1" applyBorder="1" applyAlignment="1">
      <alignment/>
    </xf>
    <xf numFmtId="0" fontId="0" fillId="34" borderId="23" xfId="0" applyFill="1" applyBorder="1" applyAlignment="1">
      <alignment/>
    </xf>
    <xf numFmtId="0" fontId="14" fillId="33" borderId="12" xfId="0" applyFont="1" applyFill="1" applyBorder="1" applyAlignment="1" applyProtection="1">
      <alignment vertical="center"/>
      <protection/>
    </xf>
    <xf numFmtId="0" fontId="0" fillId="0" borderId="0" xfId="0" applyFill="1" applyAlignment="1">
      <alignment/>
    </xf>
    <xf numFmtId="0" fontId="14" fillId="33" borderId="0" xfId="0" applyFont="1" applyFill="1" applyBorder="1" applyAlignment="1" applyProtection="1">
      <alignment vertical="center"/>
      <protection/>
    </xf>
    <xf numFmtId="0" fontId="3" fillId="0" borderId="0" xfId="0" applyFont="1" applyFill="1" applyBorder="1" applyAlignment="1" applyProtection="1">
      <alignment horizontal="center"/>
      <protection locked="0"/>
    </xf>
    <xf numFmtId="0" fontId="0" fillId="34" borderId="24" xfId="0" applyFill="1" applyBorder="1" applyAlignment="1">
      <alignment/>
    </xf>
    <xf numFmtId="0" fontId="0" fillId="0" borderId="0" xfId="0" applyFill="1" applyBorder="1" applyAlignment="1" applyProtection="1">
      <alignment horizontal="right"/>
      <protection locked="0"/>
    </xf>
    <xf numFmtId="0" fontId="3" fillId="0" borderId="17" xfId="0" applyFont="1" applyFill="1" applyBorder="1" applyAlignment="1" applyProtection="1">
      <alignment horizontal="center"/>
      <protection locked="0"/>
    </xf>
    <xf numFmtId="0" fontId="0" fillId="0" borderId="0" xfId="52">
      <alignment/>
      <protection/>
    </xf>
    <xf numFmtId="0" fontId="0" fillId="0" borderId="0" xfId="52" applyFill="1" applyBorder="1" applyAlignment="1" applyProtection="1">
      <alignment horizontal="center"/>
      <protection/>
    </xf>
    <xf numFmtId="17" fontId="0" fillId="0" borderId="0" xfId="52" applyNumberFormat="1" applyProtection="1">
      <alignment/>
      <protection/>
    </xf>
    <xf numFmtId="49" fontId="0" fillId="0" borderId="0" xfId="52" applyNumberFormat="1" applyProtection="1">
      <alignment/>
      <protection/>
    </xf>
    <xf numFmtId="0" fontId="0" fillId="0" borderId="13" xfId="52" applyFill="1" applyBorder="1" applyAlignment="1" applyProtection="1">
      <alignment horizontal="right"/>
      <protection/>
    </xf>
    <xf numFmtId="0" fontId="0" fillId="0" borderId="0" xfId="52" applyFill="1" applyBorder="1" applyAlignment="1" applyProtection="1">
      <alignment horizontal="right"/>
      <protection/>
    </xf>
    <xf numFmtId="0" fontId="0" fillId="0" borderId="0" xfId="52" applyBorder="1" applyProtection="1">
      <alignment/>
      <protection/>
    </xf>
    <xf numFmtId="0" fontId="0" fillId="0" borderId="0" xfId="52" applyBorder="1" applyAlignment="1" applyProtection="1">
      <alignment horizontal="center"/>
      <protection/>
    </xf>
    <xf numFmtId="0" fontId="3" fillId="0" borderId="0" xfId="52" applyFont="1" applyFill="1" applyBorder="1" applyAlignment="1" applyProtection="1">
      <alignment horizontal="center"/>
      <protection/>
    </xf>
    <xf numFmtId="0" fontId="0" fillId="0" borderId="0" xfId="52" applyFill="1" applyBorder="1" applyAlignment="1" applyProtection="1">
      <alignment/>
      <protection/>
    </xf>
    <xf numFmtId="0" fontId="14" fillId="0" borderId="0" xfId="52" applyFont="1" applyFill="1" applyBorder="1" applyAlignment="1" applyProtection="1">
      <alignment horizontal="center"/>
      <protection/>
    </xf>
    <xf numFmtId="0" fontId="0" fillId="0" borderId="25" xfId="52" applyFill="1" applyBorder="1" applyAlignment="1" applyProtection="1">
      <alignment horizontal="right"/>
      <protection/>
    </xf>
    <xf numFmtId="0" fontId="0" fillId="0" borderId="12" xfId="52" applyFill="1" applyBorder="1" applyAlignment="1" applyProtection="1">
      <alignment horizontal="right"/>
      <protection/>
    </xf>
    <xf numFmtId="0" fontId="0" fillId="0" borderId="12" xfId="52" applyFill="1" applyBorder="1" applyAlignment="1" applyProtection="1">
      <alignment horizontal="center"/>
      <protection/>
    </xf>
    <xf numFmtId="0" fontId="0" fillId="35" borderId="26" xfId="52" applyFill="1" applyBorder="1" applyAlignment="1" applyProtection="1">
      <alignment horizontal="center"/>
      <protection/>
    </xf>
    <xf numFmtId="0" fontId="0" fillId="35" borderId="14" xfId="52" applyFill="1" applyBorder="1" applyAlignment="1" applyProtection="1">
      <alignment horizontal="center"/>
      <protection/>
    </xf>
    <xf numFmtId="2" fontId="0" fillId="0" borderId="0" xfId="52" applyNumberFormat="1" applyProtection="1">
      <alignment/>
      <protection/>
    </xf>
    <xf numFmtId="0" fontId="0" fillId="0" borderId="27" xfId="52" applyBorder="1" applyAlignment="1" applyProtection="1">
      <alignment/>
      <protection locked="0"/>
    </xf>
    <xf numFmtId="0" fontId="0" fillId="0" borderId="28" xfId="52" applyBorder="1" applyAlignment="1" applyProtection="1">
      <alignment/>
      <protection locked="0"/>
    </xf>
    <xf numFmtId="0" fontId="0" fillId="0" borderId="29" xfId="52" applyBorder="1" applyAlignment="1" applyProtection="1">
      <alignment/>
      <protection locked="0"/>
    </xf>
    <xf numFmtId="0" fontId="0" fillId="0" borderId="30" xfId="52" applyBorder="1" applyAlignment="1" applyProtection="1">
      <alignment/>
      <protection locked="0"/>
    </xf>
    <xf numFmtId="0" fontId="0" fillId="0" borderId="0" xfId="52" applyFill="1" applyProtection="1">
      <alignment/>
      <protection/>
    </xf>
    <xf numFmtId="0" fontId="0" fillId="35" borderId="16" xfId="52" applyFill="1" applyBorder="1" applyAlignment="1" applyProtection="1">
      <alignment horizontal="center"/>
      <protection/>
    </xf>
    <xf numFmtId="0" fontId="0" fillId="35" borderId="31" xfId="52" applyFill="1" applyBorder="1" applyAlignment="1" applyProtection="1">
      <alignment horizontal="center"/>
      <protection/>
    </xf>
    <xf numFmtId="0" fontId="0" fillId="0" borderId="29" xfId="0" applyFill="1" applyBorder="1" applyAlignment="1" applyProtection="1">
      <alignment/>
      <protection locked="0"/>
    </xf>
    <xf numFmtId="0" fontId="0" fillId="36" borderId="13" xfId="0" applyFill="1" applyBorder="1" applyAlignment="1">
      <alignment/>
    </xf>
    <xf numFmtId="0" fontId="0" fillId="36" borderId="0" xfId="0" applyFill="1" applyBorder="1" applyAlignment="1">
      <alignment/>
    </xf>
    <xf numFmtId="2" fontId="0" fillId="32" borderId="27" xfId="0" applyNumberFormat="1" applyFill="1" applyBorder="1" applyAlignment="1" applyProtection="1">
      <alignment horizontal="center"/>
      <protection/>
    </xf>
    <xf numFmtId="0" fontId="0" fillId="36" borderId="21" xfId="0" applyFont="1" applyFill="1" applyBorder="1" applyAlignment="1" applyProtection="1">
      <alignment/>
      <protection/>
    </xf>
    <xf numFmtId="0" fontId="0" fillId="0" borderId="32" xfId="0" applyFill="1" applyBorder="1" applyAlignment="1" applyProtection="1">
      <alignment/>
      <protection locked="0"/>
    </xf>
    <xf numFmtId="2" fontId="0" fillId="32" borderId="33" xfId="0" applyNumberFormat="1" applyFill="1" applyBorder="1" applyAlignment="1" applyProtection="1">
      <alignment horizontal="center"/>
      <protection/>
    </xf>
    <xf numFmtId="0" fontId="87" fillId="33" borderId="10" xfId="0" applyFont="1" applyFill="1" applyBorder="1" applyAlignment="1" applyProtection="1">
      <alignment horizontal="left"/>
      <protection/>
    </xf>
    <xf numFmtId="0" fontId="0" fillId="17" borderId="34" xfId="0" applyFill="1" applyBorder="1" applyAlignment="1" applyProtection="1">
      <alignment horizontal="center"/>
      <protection/>
    </xf>
    <xf numFmtId="0" fontId="28" fillId="0" borderId="0" xfId="0" applyNumberFormat="1" applyFont="1" applyAlignment="1">
      <alignment vertical="top" wrapText="1"/>
    </xf>
    <xf numFmtId="0" fontId="0" fillId="0" borderId="0" xfId="0" applyNumberFormat="1" applyAlignment="1">
      <alignment vertical="top" wrapText="1"/>
    </xf>
    <xf numFmtId="0" fontId="0" fillId="0" borderId="35" xfId="0" applyNumberFormat="1" applyBorder="1" applyAlignment="1">
      <alignment vertical="top" wrapText="1"/>
    </xf>
    <xf numFmtId="0" fontId="0" fillId="0" borderId="36" xfId="0" applyNumberFormat="1" applyBorder="1" applyAlignment="1">
      <alignment vertical="top" wrapText="1"/>
    </xf>
    <xf numFmtId="0" fontId="0" fillId="0" borderId="37" xfId="0" applyNumberFormat="1" applyBorder="1" applyAlignment="1">
      <alignment vertical="top" wrapText="1"/>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0" fillId="0" borderId="40" xfId="0" applyNumberFormat="1" applyBorder="1" applyAlignment="1">
      <alignment vertical="top" wrapText="1"/>
    </xf>
    <xf numFmtId="0" fontId="2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6" xfId="0" applyNumberFormat="1" applyBorder="1" applyAlignment="1">
      <alignment horizontal="center" vertical="top" wrapText="1"/>
    </xf>
    <xf numFmtId="0" fontId="0" fillId="0" borderId="41" xfId="0" applyNumberFormat="1" applyBorder="1" applyAlignment="1">
      <alignment horizontal="center" vertical="top" wrapText="1"/>
    </xf>
    <xf numFmtId="0" fontId="0" fillId="0" borderId="38" xfId="0" applyNumberFormat="1" applyBorder="1" applyAlignment="1">
      <alignment horizontal="center" vertical="top" wrapText="1"/>
    </xf>
    <xf numFmtId="0" fontId="77" fillId="0" borderId="38" xfId="49" applyNumberFormat="1" applyBorder="1" applyAlignment="1" quotePrefix="1">
      <alignment horizontal="center" vertical="top" wrapText="1"/>
    </xf>
    <xf numFmtId="0" fontId="0" fillId="0" borderId="42" xfId="0" applyNumberFormat="1" applyBorder="1" applyAlignment="1">
      <alignment horizontal="center" vertical="top" wrapText="1"/>
    </xf>
    <xf numFmtId="0" fontId="0" fillId="0" borderId="40" xfId="0" applyNumberFormat="1" applyBorder="1" applyAlignment="1">
      <alignment horizontal="center" vertical="top" wrapText="1"/>
    </xf>
    <xf numFmtId="0" fontId="0" fillId="0" borderId="43" xfId="0" applyNumberFormat="1" applyBorder="1" applyAlignment="1">
      <alignment horizontal="center" vertical="top" wrapText="1"/>
    </xf>
    <xf numFmtId="0" fontId="0" fillId="35" borderId="0" xfId="0" applyFill="1" applyBorder="1" applyAlignment="1" applyProtection="1">
      <alignment horizontal="right"/>
      <protection/>
    </xf>
    <xf numFmtId="0" fontId="25" fillId="33" borderId="26" xfId="0" applyFont="1" applyFill="1" applyBorder="1" applyAlignment="1" applyProtection="1">
      <alignment vertical="center"/>
      <protection/>
    </xf>
    <xf numFmtId="0" fontId="0"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0" fontId="0" fillId="0" borderId="0" xfId="0"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2" fontId="0" fillId="37" borderId="33" xfId="0" applyNumberFormat="1" applyFill="1" applyBorder="1" applyAlignment="1" applyProtection="1">
      <alignment horizontal="center"/>
      <protection/>
    </xf>
    <xf numFmtId="2" fontId="0" fillId="37" borderId="18" xfId="0" applyNumberFormat="1" applyFill="1" applyBorder="1" applyAlignment="1" applyProtection="1">
      <alignment horizontal="center"/>
      <protection/>
    </xf>
    <xf numFmtId="2" fontId="0" fillId="37" borderId="19" xfId="0" applyNumberFormat="1" applyFill="1" applyBorder="1" applyAlignment="1" applyProtection="1">
      <alignment horizontal="center"/>
      <protection/>
    </xf>
    <xf numFmtId="0" fontId="0" fillId="35" borderId="13" xfId="0" applyFont="1" applyFill="1" applyBorder="1" applyAlignment="1" applyProtection="1">
      <alignment horizontal="right"/>
      <protection/>
    </xf>
    <xf numFmtId="0" fontId="0" fillId="36" borderId="13" xfId="0" applyFont="1" applyFill="1" applyBorder="1" applyAlignment="1" applyProtection="1">
      <alignment horizontal="right" wrapText="1"/>
      <protection/>
    </xf>
    <xf numFmtId="0" fontId="0" fillId="36" borderId="0" xfId="0" applyFill="1" applyBorder="1" applyAlignment="1" applyProtection="1">
      <alignment horizontal="right" wrapText="1"/>
      <protection/>
    </xf>
    <xf numFmtId="0" fontId="0" fillId="36" borderId="13" xfId="0" applyFont="1" applyFill="1" applyBorder="1" applyAlignment="1" applyProtection="1">
      <alignment/>
      <protection/>
    </xf>
    <xf numFmtId="0" fontId="0" fillId="36" borderId="0" xfId="0" applyFont="1" applyFill="1" applyBorder="1" applyAlignment="1" applyProtection="1">
      <alignment/>
      <protection/>
    </xf>
    <xf numFmtId="0" fontId="0" fillId="36" borderId="26" xfId="0" applyFont="1" applyFill="1" applyBorder="1" applyAlignment="1" applyProtection="1">
      <alignment horizontal="right"/>
      <protection/>
    </xf>
    <xf numFmtId="0" fontId="0" fillId="36" borderId="14" xfId="0" applyFill="1" applyBorder="1" applyAlignment="1" applyProtection="1">
      <alignment horizontal="right"/>
      <protection/>
    </xf>
    <xf numFmtId="0" fontId="22"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12" borderId="27"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15" xfId="0" applyFont="1" applyFill="1" applyBorder="1" applyAlignment="1" applyProtection="1">
      <alignment horizontal="center" vertical="center"/>
      <protection/>
    </xf>
    <xf numFmtId="0" fontId="0" fillId="12" borderId="29" xfId="0" applyFont="1" applyFill="1" applyBorder="1" applyAlignment="1" applyProtection="1">
      <alignment horizontal="center" vertical="center"/>
      <protection/>
    </xf>
    <xf numFmtId="0" fontId="3" fillId="38" borderId="20" xfId="0" applyFont="1" applyFill="1" applyBorder="1" applyAlignment="1" applyProtection="1">
      <alignment horizontal="right"/>
      <protection/>
    </xf>
    <xf numFmtId="0" fontId="0" fillId="38" borderId="17" xfId="0" applyFill="1" applyBorder="1" applyAlignment="1" applyProtection="1">
      <alignment/>
      <protection/>
    </xf>
    <xf numFmtId="0" fontId="3" fillId="38" borderId="17" xfId="0" applyFont="1" applyFill="1" applyBorder="1" applyAlignment="1" applyProtection="1">
      <alignment/>
      <protection/>
    </xf>
    <xf numFmtId="0" fontId="0" fillId="38" borderId="21" xfId="0" applyFill="1" applyBorder="1" applyAlignment="1" applyProtection="1">
      <alignment/>
      <protection/>
    </xf>
    <xf numFmtId="0" fontId="0" fillId="36" borderId="13" xfId="0" applyFill="1" applyBorder="1" applyAlignment="1" applyProtection="1">
      <alignment/>
      <protection/>
    </xf>
    <xf numFmtId="0" fontId="0" fillId="36" borderId="0" xfId="0" applyFill="1" applyBorder="1" applyAlignment="1" applyProtection="1">
      <alignment/>
      <protection/>
    </xf>
    <xf numFmtId="0" fontId="0" fillId="39" borderId="0" xfId="0" applyFill="1" applyAlignment="1" applyProtection="1">
      <alignment/>
      <protection/>
    </xf>
    <xf numFmtId="0" fontId="0" fillId="37" borderId="25" xfId="0" applyFont="1" applyFill="1" applyBorder="1" applyAlignment="1" applyProtection="1">
      <alignment horizontal="left"/>
      <protection/>
    </xf>
    <xf numFmtId="0" fontId="0" fillId="37" borderId="12" xfId="0" applyFill="1" applyBorder="1" applyAlignment="1" applyProtection="1">
      <alignment horizontal="center"/>
      <protection/>
    </xf>
    <xf numFmtId="0" fontId="0" fillId="0" borderId="0" xfId="0" applyFill="1" applyBorder="1" applyAlignment="1" applyProtection="1">
      <alignment/>
      <protection/>
    </xf>
    <xf numFmtId="0" fontId="0" fillId="0" borderId="0" xfId="0" applyNumberFormat="1" applyAlignment="1" applyProtection="1">
      <alignment/>
      <protection/>
    </xf>
    <xf numFmtId="0" fontId="0" fillId="35" borderId="45" xfId="0" applyFont="1" applyFill="1" applyBorder="1" applyAlignment="1" applyProtection="1">
      <alignment vertical="center"/>
      <protection/>
    </xf>
    <xf numFmtId="0" fontId="0" fillId="35" borderId="46" xfId="0" applyFont="1" applyFill="1" applyBorder="1" applyAlignment="1" applyProtection="1">
      <alignment vertical="center"/>
      <protection/>
    </xf>
    <xf numFmtId="0" fontId="0" fillId="35" borderId="47" xfId="0" applyFont="1" applyFill="1" applyBorder="1" applyAlignment="1" applyProtection="1">
      <alignment vertical="center"/>
      <protection/>
    </xf>
    <xf numFmtId="0" fontId="0" fillId="35" borderId="10" xfId="0" applyFont="1" applyFill="1" applyBorder="1" applyAlignment="1" applyProtection="1">
      <alignment vertical="center"/>
      <protection/>
    </xf>
    <xf numFmtId="0" fontId="0" fillId="35" borderId="48" xfId="0" applyFont="1" applyFill="1" applyBorder="1" applyAlignment="1" applyProtection="1">
      <alignment vertical="center"/>
      <protection/>
    </xf>
    <xf numFmtId="0" fontId="0" fillId="35" borderId="18" xfId="0" applyFont="1" applyFill="1" applyBorder="1" applyAlignment="1" applyProtection="1">
      <alignment vertical="center"/>
      <protection/>
    </xf>
    <xf numFmtId="0" fontId="0" fillId="35" borderId="49" xfId="0" applyFont="1" applyFill="1" applyBorder="1" applyAlignment="1" applyProtection="1">
      <alignment vertical="center"/>
      <protection/>
    </xf>
    <xf numFmtId="0" fontId="0" fillId="35" borderId="50" xfId="0" applyFont="1" applyFill="1" applyBorder="1" applyAlignment="1" applyProtection="1">
      <alignment vertical="center"/>
      <protection/>
    </xf>
    <xf numFmtId="0" fontId="0" fillId="35" borderId="25" xfId="0" applyFont="1" applyFill="1" applyBorder="1" applyAlignment="1" applyProtection="1">
      <alignment vertical="center"/>
      <protection/>
    </xf>
    <xf numFmtId="0" fontId="0" fillId="35" borderId="12" xfId="0" applyFont="1" applyFill="1" applyBorder="1" applyAlignment="1" applyProtection="1">
      <alignment vertical="center"/>
      <protection/>
    </xf>
    <xf numFmtId="14" fontId="3" fillId="40" borderId="51" xfId="0" applyNumberFormat="1" applyFont="1" applyFill="1" applyBorder="1" applyAlignment="1" applyProtection="1">
      <alignment vertical="center"/>
      <protection/>
    </xf>
    <xf numFmtId="0" fontId="0" fillId="0" borderId="0" xfId="0" applyFont="1" applyAlignment="1">
      <alignment/>
    </xf>
    <xf numFmtId="0" fontId="0" fillId="36" borderId="13" xfId="0" applyFont="1" applyFill="1" applyBorder="1" applyAlignment="1" applyProtection="1">
      <alignment horizontal="right"/>
      <protection/>
    </xf>
    <xf numFmtId="0" fontId="0" fillId="36" borderId="0" xfId="0" applyFill="1" applyBorder="1" applyAlignment="1" applyProtection="1">
      <alignment horizontal="right"/>
      <protection/>
    </xf>
    <xf numFmtId="207" fontId="0" fillId="40" borderId="52" xfId="0" applyNumberFormat="1" applyFont="1" applyFill="1" applyBorder="1" applyAlignment="1" applyProtection="1">
      <alignment horizontal="left" vertical="center"/>
      <protection/>
    </xf>
    <xf numFmtId="214" fontId="3" fillId="40" borderId="51" xfId="0" applyNumberFormat="1" applyFont="1" applyFill="1" applyBorder="1" applyAlignment="1" applyProtection="1">
      <alignment vertical="center"/>
      <protection/>
    </xf>
    <xf numFmtId="0" fontId="0" fillId="34" borderId="0" xfId="0" applyFill="1" applyBorder="1" applyAlignment="1">
      <alignment/>
    </xf>
    <xf numFmtId="0" fontId="0" fillId="37" borderId="18" xfId="0" applyFill="1" applyBorder="1" applyAlignment="1">
      <alignment horizontal="left" vertical="center" wrapText="1"/>
    </xf>
    <xf numFmtId="0" fontId="0" fillId="37" borderId="19" xfId="0" applyFont="1" applyFill="1" applyBorder="1" applyAlignment="1">
      <alignment horizontal="left" vertical="center" wrapText="1"/>
    </xf>
    <xf numFmtId="0" fontId="0" fillId="37" borderId="48" xfId="0" applyFill="1" applyBorder="1" applyAlignment="1">
      <alignment horizontal="left" vertical="center" wrapText="1"/>
    </xf>
    <xf numFmtId="0" fontId="0" fillId="0" borderId="0" xfId="52" applyProtection="1">
      <alignment/>
      <protection/>
    </xf>
    <xf numFmtId="0" fontId="22" fillId="33" borderId="20" xfId="52" applyFont="1" applyFill="1" applyBorder="1" applyAlignment="1" applyProtection="1">
      <alignment vertical="center"/>
      <protection/>
    </xf>
    <xf numFmtId="0" fontId="14" fillId="33" borderId="17" xfId="52" applyFont="1" applyFill="1" applyBorder="1" applyAlignment="1" applyProtection="1">
      <alignment vertical="center"/>
      <protection/>
    </xf>
    <xf numFmtId="0" fontId="14" fillId="33" borderId="21" xfId="52" applyFont="1" applyFill="1" applyBorder="1" applyAlignment="1" applyProtection="1">
      <alignment vertical="center"/>
      <protection/>
    </xf>
    <xf numFmtId="0" fontId="0" fillId="0" borderId="0" xfId="52" applyFill="1">
      <alignment/>
      <protection/>
    </xf>
    <xf numFmtId="0" fontId="3" fillId="0" borderId="0" xfId="52" applyFont="1" applyFill="1" applyBorder="1" applyAlignment="1" applyProtection="1">
      <alignment horizontal="center"/>
      <protection locked="0"/>
    </xf>
    <xf numFmtId="0" fontId="0" fillId="0" borderId="0" xfId="52" applyFill="1" applyBorder="1" applyAlignment="1" applyProtection="1">
      <alignment horizontal="right"/>
      <protection locked="0"/>
    </xf>
    <xf numFmtId="0" fontId="0" fillId="35" borderId="25" xfId="0" applyFont="1" applyFill="1" applyBorder="1" applyAlignment="1" applyProtection="1">
      <alignment horizontal="right"/>
      <protection/>
    </xf>
    <xf numFmtId="0" fontId="0" fillId="35" borderId="12" xfId="0" applyFill="1" applyBorder="1" applyAlignment="1" applyProtection="1">
      <alignment horizontal="right"/>
      <protection/>
    </xf>
    <xf numFmtId="0" fontId="0" fillId="35" borderId="53" xfId="0" applyFont="1" applyFill="1" applyBorder="1" applyAlignment="1" applyProtection="1">
      <alignment horizontal="center"/>
      <protection/>
    </xf>
    <xf numFmtId="0" fontId="0" fillId="35" borderId="50" xfId="0" applyFill="1" applyBorder="1" applyAlignment="1" applyProtection="1">
      <alignment horizontal="center"/>
      <protection/>
    </xf>
    <xf numFmtId="0" fontId="87" fillId="33" borderId="54" xfId="0" applyFont="1" applyFill="1" applyBorder="1" applyAlignment="1" applyProtection="1">
      <alignment horizontal="left"/>
      <protection/>
    </xf>
    <xf numFmtId="0" fontId="0" fillId="35" borderId="50" xfId="0" applyFont="1" applyFill="1" applyBorder="1" applyAlignment="1" applyProtection="1">
      <alignment horizontal="center"/>
      <protection/>
    </xf>
    <xf numFmtId="0" fontId="0" fillId="36" borderId="26" xfId="0" applyFill="1" applyBorder="1" applyAlignment="1">
      <alignment/>
    </xf>
    <xf numFmtId="0" fontId="0" fillId="36" borderId="14" xfId="0" applyFill="1" applyBorder="1" applyAlignment="1">
      <alignment/>
    </xf>
    <xf numFmtId="0" fontId="0" fillId="36" borderId="16" xfId="0" applyFill="1" applyBorder="1" applyAlignment="1">
      <alignment/>
    </xf>
    <xf numFmtId="0" fontId="0" fillId="36" borderId="24" xfId="0" applyFill="1" applyBorder="1" applyAlignment="1">
      <alignment/>
    </xf>
    <xf numFmtId="0" fontId="2" fillId="35" borderId="27" xfId="0" applyFont="1" applyFill="1" applyBorder="1" applyAlignment="1" applyProtection="1">
      <alignment horizontal="center"/>
      <protection/>
    </xf>
    <xf numFmtId="0" fontId="87" fillId="33" borderId="27" xfId="0" applyFont="1" applyFill="1" applyBorder="1" applyAlignment="1" applyProtection="1">
      <alignment horizontal="left"/>
      <protection/>
    </xf>
    <xf numFmtId="0" fontId="0" fillId="35" borderId="10" xfId="0" applyFont="1" applyFill="1" applyBorder="1" applyAlignment="1" applyProtection="1">
      <alignment wrapText="1"/>
      <protection/>
    </xf>
    <xf numFmtId="0" fontId="0" fillId="35" borderId="55" xfId="0" applyFont="1" applyFill="1" applyBorder="1" applyAlignment="1" applyProtection="1">
      <alignment wrapText="1"/>
      <protection/>
    </xf>
    <xf numFmtId="0" fontId="0" fillId="37" borderId="47" xfId="0" applyFont="1" applyFill="1" applyBorder="1" applyAlignment="1" applyProtection="1">
      <alignment/>
      <protection/>
    </xf>
    <xf numFmtId="0" fontId="0" fillId="37" borderId="10" xfId="0" applyFont="1" applyFill="1" applyBorder="1" applyAlignment="1" applyProtection="1">
      <alignment/>
      <protection/>
    </xf>
    <xf numFmtId="0" fontId="0" fillId="37" borderId="55" xfId="0" applyFont="1" applyFill="1" applyBorder="1" applyAlignment="1" applyProtection="1">
      <alignment/>
      <protection/>
    </xf>
    <xf numFmtId="0" fontId="0" fillId="35" borderId="18" xfId="0" applyFont="1" applyFill="1" applyBorder="1" applyAlignment="1" applyProtection="1">
      <alignment wrapText="1"/>
      <protection/>
    </xf>
    <xf numFmtId="0" fontId="0" fillId="37" borderId="47" xfId="0" applyFont="1" applyFill="1" applyBorder="1" applyAlignment="1" applyProtection="1">
      <alignment wrapText="1"/>
      <protection/>
    </xf>
    <xf numFmtId="0" fontId="0" fillId="35" borderId="47" xfId="0" applyFont="1" applyFill="1" applyBorder="1" applyAlignment="1" applyProtection="1">
      <alignment/>
      <protection/>
    </xf>
    <xf numFmtId="0" fontId="0" fillId="35" borderId="48" xfId="0" applyFont="1" applyFill="1" applyBorder="1" applyAlignment="1" applyProtection="1">
      <alignment/>
      <protection/>
    </xf>
    <xf numFmtId="0" fontId="0" fillId="35" borderId="56" xfId="0" applyFont="1" applyFill="1" applyBorder="1" applyAlignment="1" applyProtection="1">
      <alignment wrapText="1"/>
      <protection/>
    </xf>
    <xf numFmtId="0" fontId="28" fillId="39" borderId="22" xfId="0" applyFont="1" applyFill="1" applyBorder="1" applyAlignment="1" applyProtection="1">
      <alignment vertical="center" wrapText="1"/>
      <protection/>
    </xf>
    <xf numFmtId="0" fontId="0" fillId="39" borderId="23" xfId="0" applyFont="1" applyFill="1" applyBorder="1" applyAlignment="1" applyProtection="1">
      <alignment vertical="center" wrapText="1"/>
      <protection/>
    </xf>
    <xf numFmtId="0" fontId="0" fillId="39" borderId="23" xfId="0" applyFill="1" applyBorder="1" applyAlignment="1" applyProtection="1">
      <alignment/>
      <protection locked="0"/>
    </xf>
    <xf numFmtId="0" fontId="0" fillId="39" borderId="57" xfId="0" applyFill="1" applyBorder="1" applyAlignment="1" applyProtection="1">
      <alignment/>
      <protection locked="0"/>
    </xf>
    <xf numFmtId="0" fontId="0" fillId="39" borderId="22" xfId="0" applyFont="1" applyFill="1" applyBorder="1" applyAlignment="1" applyProtection="1">
      <alignment wrapText="1"/>
      <protection/>
    </xf>
    <xf numFmtId="0" fontId="0" fillId="39" borderId="23" xfId="0" applyFill="1" applyBorder="1" applyAlignment="1" applyProtection="1">
      <alignment/>
      <protection/>
    </xf>
    <xf numFmtId="0" fontId="0" fillId="39" borderId="23" xfId="0" applyFont="1" applyFill="1" applyBorder="1" applyAlignment="1" applyProtection="1">
      <alignment/>
      <protection/>
    </xf>
    <xf numFmtId="0" fontId="0" fillId="39" borderId="23" xfId="0" applyFont="1" applyFill="1" applyBorder="1" applyAlignment="1" applyProtection="1">
      <alignment wrapText="1"/>
      <protection/>
    </xf>
    <xf numFmtId="0" fontId="0" fillId="39" borderId="57" xfId="0" applyFont="1" applyFill="1" applyBorder="1" applyAlignment="1" applyProtection="1">
      <alignment wrapText="1"/>
      <protection/>
    </xf>
    <xf numFmtId="0" fontId="0" fillId="41" borderId="20" xfId="0" applyFont="1" applyFill="1" applyBorder="1" applyAlignment="1" applyProtection="1">
      <alignment horizontal="center"/>
      <protection/>
    </xf>
    <xf numFmtId="0" fontId="0" fillId="41" borderId="17" xfId="0" applyFont="1" applyFill="1" applyBorder="1" applyAlignment="1" applyProtection="1">
      <alignment horizontal="center"/>
      <protection/>
    </xf>
    <xf numFmtId="0" fontId="0" fillId="41" borderId="21" xfId="0" applyFont="1" applyFill="1" applyBorder="1" applyAlignment="1" applyProtection="1">
      <alignment horizont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29" fillId="33" borderId="45" xfId="52" applyFont="1" applyFill="1" applyBorder="1" applyAlignment="1" applyProtection="1">
      <alignment vertical="center"/>
      <protection/>
    </xf>
    <xf numFmtId="0" fontId="29" fillId="33" borderId="46" xfId="52" applyFont="1" applyFill="1" applyBorder="1" applyAlignment="1" applyProtection="1">
      <alignment vertical="center"/>
      <protection/>
    </xf>
    <xf numFmtId="0" fontId="0" fillId="0" borderId="33" xfId="52" applyBorder="1" applyAlignment="1" applyProtection="1">
      <alignment/>
      <protection locked="0"/>
    </xf>
    <xf numFmtId="0" fontId="0" fillId="0" borderId="32" xfId="52" applyBorder="1" applyAlignment="1" applyProtection="1">
      <alignment/>
      <protection locked="0"/>
    </xf>
    <xf numFmtId="0" fontId="0" fillId="0" borderId="14" xfId="0" applyBorder="1" applyAlignment="1">
      <alignment/>
    </xf>
    <xf numFmtId="0" fontId="0" fillId="12" borderId="44" xfId="0" applyFont="1" applyFill="1" applyBorder="1" applyAlignment="1" applyProtection="1">
      <alignment horizontal="center" vertical="center"/>
      <protection/>
    </xf>
    <xf numFmtId="0" fontId="12" fillId="0" borderId="13"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3" fillId="0" borderId="12" xfId="0" applyFont="1" applyFill="1" applyBorder="1" applyAlignment="1" applyProtection="1">
      <alignment horizontal="center"/>
      <protection/>
    </xf>
    <xf numFmtId="0" fontId="13" fillId="0" borderId="58" xfId="0" applyFont="1" applyFill="1" applyBorder="1" applyAlignment="1" applyProtection="1">
      <alignment horizontal="center"/>
      <protection/>
    </xf>
    <xf numFmtId="0" fontId="13" fillId="37" borderId="13" xfId="0" applyFont="1" applyFill="1" applyBorder="1" applyAlignment="1" applyProtection="1">
      <alignment horizontal="center"/>
      <protection/>
    </xf>
    <xf numFmtId="0" fontId="13" fillId="37" borderId="0" xfId="0" applyFont="1" applyFill="1" applyBorder="1" applyAlignment="1" applyProtection="1">
      <alignment horizontal="center"/>
      <protection/>
    </xf>
    <xf numFmtId="0" fontId="0" fillId="35" borderId="50"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45" borderId="20" xfId="0" applyFont="1" applyFill="1" applyBorder="1" applyAlignment="1" applyProtection="1">
      <alignment horizontal="center"/>
      <protection/>
    </xf>
    <xf numFmtId="0" fontId="0" fillId="45" borderId="17" xfId="0" applyFont="1" applyFill="1" applyBorder="1" applyAlignment="1" applyProtection="1">
      <alignment horizontal="center"/>
      <protection/>
    </xf>
    <xf numFmtId="0" fontId="0" fillId="45" borderId="21" xfId="0" applyFont="1" applyFill="1" applyBorder="1" applyAlignment="1" applyProtection="1">
      <alignment horizontal="center"/>
      <protection/>
    </xf>
    <xf numFmtId="0" fontId="0" fillId="46" borderId="20" xfId="0" applyFill="1" applyBorder="1" applyAlignment="1" applyProtection="1">
      <alignment horizontal="center"/>
      <protection/>
    </xf>
    <xf numFmtId="0" fontId="0" fillId="46" borderId="17" xfId="0" applyFill="1" applyBorder="1" applyAlignment="1" applyProtection="1">
      <alignment horizontal="center"/>
      <protection/>
    </xf>
    <xf numFmtId="0" fontId="0" fillId="46" borderId="21" xfId="0" applyFill="1" applyBorder="1" applyAlignment="1" applyProtection="1">
      <alignment horizontal="center"/>
      <protection/>
    </xf>
    <xf numFmtId="0" fontId="0" fillId="47" borderId="20" xfId="0" applyFont="1" applyFill="1" applyBorder="1" applyAlignment="1" applyProtection="1">
      <alignment horizontal="center"/>
      <protection/>
    </xf>
    <xf numFmtId="0" fontId="0" fillId="47" borderId="17" xfId="0" applyFont="1" applyFill="1" applyBorder="1" applyAlignment="1" applyProtection="1">
      <alignment horizontal="center"/>
      <protection/>
    </xf>
    <xf numFmtId="0" fontId="0" fillId="47" borderId="21" xfId="0" applyFont="1" applyFill="1" applyBorder="1" applyAlignment="1" applyProtection="1">
      <alignment horizontal="center"/>
      <protection/>
    </xf>
    <xf numFmtId="0" fontId="0" fillId="48" borderId="20" xfId="0" applyFont="1" applyFill="1" applyBorder="1" applyAlignment="1" applyProtection="1">
      <alignment horizontal="center"/>
      <protection/>
    </xf>
    <xf numFmtId="0" fontId="0" fillId="48" borderId="17" xfId="0" applyFont="1" applyFill="1" applyBorder="1" applyAlignment="1" applyProtection="1">
      <alignment horizontal="center"/>
      <protection/>
    </xf>
    <xf numFmtId="0" fontId="0" fillId="48" borderId="21" xfId="0" applyFont="1" applyFill="1" applyBorder="1" applyAlignment="1" applyProtection="1">
      <alignment horizontal="center"/>
      <protection/>
    </xf>
    <xf numFmtId="0" fontId="0" fillId="35" borderId="20" xfId="0" applyFont="1" applyFill="1" applyBorder="1" applyAlignment="1" applyProtection="1">
      <alignment horizontal="left" vertical="center"/>
      <protection/>
    </xf>
    <xf numFmtId="0" fontId="0" fillId="35" borderId="50" xfId="0" applyFont="1" applyFill="1" applyBorder="1" applyAlignment="1" applyProtection="1">
      <alignment horizontal="left" vertical="center"/>
      <protection/>
    </xf>
    <xf numFmtId="0" fontId="0" fillId="0" borderId="16" xfId="0" applyFont="1" applyFill="1" applyBorder="1" applyAlignment="1">
      <alignment horizontal="center"/>
    </xf>
    <xf numFmtId="0" fontId="0" fillId="0" borderId="16" xfId="0" applyFont="1" applyBorder="1" applyAlignment="1">
      <alignment horizontal="center"/>
    </xf>
    <xf numFmtId="0" fontId="0" fillId="0" borderId="1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24" xfId="0" applyFont="1" applyFill="1" applyBorder="1" applyAlignment="1" applyProtection="1">
      <alignment vertical="center" wrapText="1"/>
      <protection/>
    </xf>
    <xf numFmtId="0" fontId="0" fillId="0" borderId="25" xfId="0"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58" xfId="0" applyFont="1" applyFill="1" applyBorder="1" applyAlignment="1" applyProtection="1">
      <alignment vertical="center" wrapText="1"/>
      <protection/>
    </xf>
    <xf numFmtId="0" fontId="88" fillId="0" borderId="13" xfId="52" applyFont="1" applyBorder="1" applyAlignment="1" applyProtection="1">
      <alignment horizontal="center"/>
      <protection locked="0"/>
    </xf>
    <xf numFmtId="0" fontId="88" fillId="0" borderId="0" xfId="52" applyFont="1" applyBorder="1" applyAlignment="1" applyProtection="1">
      <alignment horizontal="center"/>
      <protection locked="0"/>
    </xf>
    <xf numFmtId="0" fontId="88" fillId="0" borderId="24" xfId="52" applyFont="1" applyBorder="1" applyAlignment="1" applyProtection="1">
      <alignment horizontal="center"/>
      <protection locked="0"/>
    </xf>
    <xf numFmtId="0" fontId="10" fillId="49" borderId="29" xfId="0" applyFont="1" applyFill="1" applyBorder="1" applyAlignment="1" applyProtection="1">
      <alignment horizontal="center" vertical="center"/>
      <protection locked="0"/>
    </xf>
    <xf numFmtId="0" fontId="10" fillId="49" borderId="34" xfId="0" applyFont="1" applyFill="1" applyBorder="1" applyAlignment="1" applyProtection="1">
      <alignment horizontal="center" vertical="center"/>
      <protection locked="0"/>
    </xf>
    <xf numFmtId="0" fontId="0" fillId="35" borderId="47" xfId="0" applyFont="1" applyFill="1" applyBorder="1" applyAlignment="1" applyProtection="1">
      <alignment horizontal="left" vertical="center"/>
      <protection/>
    </xf>
    <xf numFmtId="0" fontId="0" fillId="35" borderId="10" xfId="0" applyFill="1" applyBorder="1" applyAlignment="1" applyProtection="1">
      <alignment horizontal="left"/>
      <protection/>
    </xf>
    <xf numFmtId="0" fontId="0" fillId="35" borderId="55" xfId="0" applyFill="1" applyBorder="1" applyAlignment="1" applyProtection="1">
      <alignment horizontal="left"/>
      <protection/>
    </xf>
    <xf numFmtId="0" fontId="16" fillId="33" borderId="20" xfId="0" applyFont="1" applyFill="1" applyBorder="1" applyAlignment="1" applyProtection="1">
      <alignment horizontal="center"/>
      <protection/>
    </xf>
    <xf numFmtId="0" fontId="16" fillId="33" borderId="17" xfId="0" applyFont="1" applyFill="1" applyBorder="1" applyAlignment="1" applyProtection="1">
      <alignment horizontal="center"/>
      <protection/>
    </xf>
    <xf numFmtId="0" fontId="16" fillId="33" borderId="21" xfId="0" applyFont="1" applyFill="1" applyBorder="1" applyAlignment="1" applyProtection="1">
      <alignment horizontal="center"/>
      <protection/>
    </xf>
    <xf numFmtId="0" fontId="0" fillId="0" borderId="20"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1" xfId="0" applyFont="1" applyBorder="1" applyAlignment="1" applyProtection="1">
      <alignment horizontal="center"/>
      <protection/>
    </xf>
    <xf numFmtId="0" fontId="0" fillId="50" borderId="20" xfId="0" applyFill="1" applyBorder="1" applyAlignment="1" applyProtection="1">
      <alignment horizontal="center"/>
      <protection/>
    </xf>
    <xf numFmtId="0" fontId="0" fillId="50" borderId="17" xfId="0" applyFill="1" applyBorder="1" applyAlignment="1" applyProtection="1">
      <alignment horizontal="center"/>
      <protection/>
    </xf>
    <xf numFmtId="0" fontId="0" fillId="50" borderId="21" xfId="0" applyFill="1" applyBorder="1" applyAlignment="1" applyProtection="1">
      <alignment horizontal="center"/>
      <protection/>
    </xf>
    <xf numFmtId="0" fontId="4" fillId="33" borderId="20" xfId="52" applyFont="1" applyFill="1" applyBorder="1" applyAlignment="1" applyProtection="1">
      <alignment horizontal="center"/>
      <protection/>
    </xf>
    <xf numFmtId="0" fontId="4" fillId="33" borderId="17" xfId="52" applyFont="1" applyFill="1" applyBorder="1" applyAlignment="1" applyProtection="1">
      <alignment horizontal="center"/>
      <protection/>
    </xf>
    <xf numFmtId="0" fontId="4" fillId="33" borderId="21" xfId="52" applyFont="1" applyFill="1" applyBorder="1" applyAlignment="1" applyProtection="1">
      <alignment horizontal="center"/>
      <protection/>
    </xf>
    <xf numFmtId="0" fontId="0" fillId="0" borderId="26" xfId="52" applyBorder="1" applyAlignment="1" applyProtection="1">
      <alignment horizontal="center"/>
      <protection locked="0"/>
    </xf>
    <xf numFmtId="0" fontId="0" fillId="0" borderId="14" xfId="52" applyBorder="1" applyAlignment="1" applyProtection="1">
      <alignment horizontal="center"/>
      <protection locked="0"/>
    </xf>
    <xf numFmtId="0" fontId="0" fillId="0" borderId="16" xfId="52" applyBorder="1" applyAlignment="1" applyProtection="1">
      <alignment horizontal="center"/>
      <protection locked="0"/>
    </xf>
    <xf numFmtId="0" fontId="0" fillId="0" borderId="17" xfId="0" applyBorder="1" applyAlignment="1" applyProtection="1">
      <alignment horizontal="center"/>
      <protection/>
    </xf>
    <xf numFmtId="0" fontId="0" fillId="0" borderId="21" xfId="0" applyBorder="1" applyAlignment="1" applyProtection="1">
      <alignment horizontal="center"/>
      <protection/>
    </xf>
    <xf numFmtId="0" fontId="0" fillId="51" borderId="20" xfId="0" applyFill="1" applyBorder="1" applyAlignment="1" applyProtection="1">
      <alignment horizontal="center"/>
      <protection/>
    </xf>
    <xf numFmtId="0" fontId="0" fillId="51" borderId="17" xfId="0" applyFill="1" applyBorder="1" applyAlignment="1" applyProtection="1">
      <alignment horizontal="center"/>
      <protection/>
    </xf>
    <xf numFmtId="0" fontId="0" fillId="51" borderId="21" xfId="0" applyFill="1" applyBorder="1" applyAlignment="1" applyProtection="1">
      <alignment horizontal="center"/>
      <protection/>
    </xf>
    <xf numFmtId="0" fontId="0" fillId="49" borderId="29" xfId="0" applyFont="1" applyFill="1" applyBorder="1" applyAlignment="1" applyProtection="1">
      <alignment horizontal="center" vertical="center"/>
      <protection locked="0"/>
    </xf>
    <xf numFmtId="0" fontId="0" fillId="49" borderId="34" xfId="0" applyFont="1" applyFill="1" applyBorder="1" applyAlignment="1" applyProtection="1">
      <alignment horizontal="center" vertical="center"/>
      <protection locked="0"/>
    </xf>
    <xf numFmtId="0" fontId="0" fillId="0" borderId="20" xfId="0" applyBorder="1" applyAlignment="1" applyProtection="1">
      <alignment horizontal="center"/>
      <protection/>
    </xf>
    <xf numFmtId="0" fontId="0" fillId="35" borderId="10" xfId="0" applyFont="1" applyFill="1" applyBorder="1" applyAlignment="1" applyProtection="1">
      <alignment horizontal="left" vertical="center"/>
      <protection/>
    </xf>
    <xf numFmtId="0" fontId="0" fillId="35" borderId="55" xfId="0" applyFont="1" applyFill="1" applyBorder="1" applyAlignment="1" applyProtection="1">
      <alignment horizontal="left" vertical="center"/>
      <protection/>
    </xf>
    <xf numFmtId="0" fontId="0" fillId="35" borderId="47" xfId="0" applyFont="1" applyFill="1" applyBorder="1" applyAlignment="1" applyProtection="1">
      <alignment horizontal="left" vertical="center"/>
      <protection locked="0"/>
    </xf>
    <xf numFmtId="0" fontId="0" fillId="35" borderId="10" xfId="0" applyFont="1" applyFill="1" applyBorder="1" applyAlignment="1" applyProtection="1">
      <alignment horizontal="left" vertical="center"/>
      <protection locked="0"/>
    </xf>
    <xf numFmtId="0" fontId="0" fillId="35" borderId="55" xfId="0" applyFont="1" applyFill="1" applyBorder="1" applyAlignment="1" applyProtection="1">
      <alignment horizontal="left" vertical="center"/>
      <protection locked="0"/>
    </xf>
    <xf numFmtId="14" fontId="0" fillId="38" borderId="47" xfId="0" applyNumberFormat="1" applyFont="1" applyFill="1" applyBorder="1" applyAlignment="1" applyProtection="1">
      <alignment horizontal="center" vertical="center"/>
      <protection locked="0"/>
    </xf>
    <xf numFmtId="14" fontId="0" fillId="38" borderId="10" xfId="0" applyNumberFormat="1" applyFont="1" applyFill="1" applyBorder="1" applyAlignment="1" applyProtection="1">
      <alignment horizontal="center" vertical="center"/>
      <protection locked="0"/>
    </xf>
    <xf numFmtId="14" fontId="0" fillId="38" borderId="11" xfId="0" applyNumberFormat="1" applyFont="1" applyFill="1" applyBorder="1" applyAlignment="1" applyProtection="1">
      <alignment horizontal="center" vertical="center"/>
      <protection locked="0"/>
    </xf>
    <xf numFmtId="0" fontId="0" fillId="49" borderId="27" xfId="0" applyFont="1" applyFill="1" applyBorder="1" applyAlignment="1" applyProtection="1">
      <alignment horizontal="center" vertical="center"/>
      <protection locked="0"/>
    </xf>
    <xf numFmtId="0" fontId="0" fillId="49" borderId="10" xfId="0" applyFont="1" applyFill="1" applyBorder="1" applyAlignment="1" applyProtection="1">
      <alignment horizontal="center" vertical="center"/>
      <protection locked="0"/>
    </xf>
    <xf numFmtId="0" fontId="0" fillId="49" borderId="11" xfId="0" applyFont="1" applyFill="1" applyBorder="1" applyAlignment="1" applyProtection="1">
      <alignment horizontal="center" vertical="center"/>
      <protection locked="0"/>
    </xf>
    <xf numFmtId="0" fontId="0" fillId="35" borderId="47" xfId="0" applyFont="1" applyFill="1" applyBorder="1" applyAlignment="1" applyProtection="1">
      <alignment horizontal="right" vertical="center"/>
      <protection locked="0"/>
    </xf>
    <xf numFmtId="0" fontId="0" fillId="35" borderId="10" xfId="0" applyFont="1" applyFill="1" applyBorder="1" applyAlignment="1" applyProtection="1">
      <alignment horizontal="right" vertical="center"/>
      <protection locked="0"/>
    </xf>
    <xf numFmtId="0" fontId="0" fillId="35" borderId="55" xfId="0" applyFont="1" applyFill="1" applyBorder="1" applyAlignment="1" applyProtection="1">
      <alignment horizontal="right" vertical="center"/>
      <protection locked="0"/>
    </xf>
    <xf numFmtId="0" fontId="0" fillId="37" borderId="20" xfId="0" applyFont="1" applyFill="1" applyBorder="1" applyAlignment="1" applyProtection="1">
      <alignment horizontal="center" vertical="center"/>
      <protection/>
    </xf>
    <xf numFmtId="0" fontId="0" fillId="37" borderId="17" xfId="0" applyFont="1" applyFill="1" applyBorder="1" applyAlignment="1" applyProtection="1">
      <alignment horizontal="center" vertical="center"/>
      <protection/>
    </xf>
    <xf numFmtId="0" fontId="0" fillId="37" borderId="21" xfId="0" applyFont="1" applyFill="1" applyBorder="1" applyAlignment="1" applyProtection="1">
      <alignment horizontal="center" vertical="center"/>
      <protection/>
    </xf>
    <xf numFmtId="0" fontId="18" fillId="40" borderId="26" xfId="0" applyNumberFormat="1" applyFont="1" applyFill="1" applyBorder="1" applyAlignment="1" applyProtection="1">
      <alignment horizontal="center" vertical="center"/>
      <protection/>
    </xf>
    <xf numFmtId="0" fontId="18" fillId="40" borderId="14" xfId="0" applyNumberFormat="1" applyFont="1" applyFill="1" applyBorder="1" applyAlignment="1" applyProtection="1">
      <alignment horizontal="center" vertical="center"/>
      <protection/>
    </xf>
    <xf numFmtId="0" fontId="18" fillId="40" borderId="13" xfId="0" applyNumberFormat="1" applyFont="1" applyFill="1" applyBorder="1" applyAlignment="1" applyProtection="1">
      <alignment horizontal="center" vertical="center"/>
      <protection/>
    </xf>
    <xf numFmtId="0" fontId="18" fillId="40" borderId="0" xfId="0" applyNumberFormat="1" applyFont="1" applyFill="1" applyBorder="1" applyAlignment="1" applyProtection="1">
      <alignment horizontal="center" vertical="center"/>
      <protection/>
    </xf>
    <xf numFmtId="0" fontId="18" fillId="40" borderId="25" xfId="0" applyNumberFormat="1" applyFont="1" applyFill="1" applyBorder="1" applyAlignment="1" applyProtection="1">
      <alignment horizontal="center" vertical="center"/>
      <protection/>
    </xf>
    <xf numFmtId="0" fontId="18" fillId="40" borderId="12" xfId="0" applyNumberFormat="1" applyFont="1" applyFill="1" applyBorder="1" applyAlignment="1" applyProtection="1">
      <alignment horizontal="center" vertical="center"/>
      <protection/>
    </xf>
    <xf numFmtId="0" fontId="17" fillId="40" borderId="14" xfId="0" applyNumberFormat="1" applyFont="1" applyFill="1" applyBorder="1" applyAlignment="1" applyProtection="1">
      <alignment horizontal="left"/>
      <protection/>
    </xf>
    <xf numFmtId="0" fontId="17" fillId="40" borderId="16" xfId="0" applyNumberFormat="1" applyFont="1" applyFill="1" applyBorder="1" applyAlignment="1" applyProtection="1">
      <alignment horizontal="left"/>
      <protection/>
    </xf>
    <xf numFmtId="0" fontId="17" fillId="40" borderId="0" xfId="0" applyNumberFormat="1" applyFont="1" applyFill="1" applyBorder="1" applyAlignment="1" applyProtection="1">
      <alignment horizontal="left"/>
      <protection/>
    </xf>
    <xf numFmtId="0" fontId="17" fillId="40" borderId="24" xfId="0" applyNumberFormat="1" applyFont="1" applyFill="1" applyBorder="1" applyAlignment="1" applyProtection="1">
      <alignment horizontal="left"/>
      <protection/>
    </xf>
    <xf numFmtId="0" fontId="8" fillId="40" borderId="26" xfId="0" applyFont="1" applyFill="1" applyBorder="1" applyAlignment="1" applyProtection="1">
      <alignment horizontal="center" vertical="center"/>
      <protection/>
    </xf>
    <xf numFmtId="0" fontId="8" fillId="40" borderId="14" xfId="0" applyFont="1" applyFill="1" applyBorder="1" applyAlignment="1" applyProtection="1">
      <alignment horizontal="center" vertical="center"/>
      <protection/>
    </xf>
    <xf numFmtId="0" fontId="8" fillId="40" borderId="16" xfId="0" applyFont="1" applyFill="1" applyBorder="1" applyAlignment="1" applyProtection="1">
      <alignment horizontal="center" vertical="center"/>
      <protection/>
    </xf>
    <xf numFmtId="0" fontId="8" fillId="40" borderId="13" xfId="0" applyFont="1" applyFill="1" applyBorder="1" applyAlignment="1" applyProtection="1">
      <alignment horizontal="center" vertical="center"/>
      <protection/>
    </xf>
    <xf numFmtId="0" fontId="8" fillId="40" borderId="0" xfId="0" applyFont="1" applyFill="1" applyBorder="1" applyAlignment="1" applyProtection="1">
      <alignment horizontal="center" vertical="center"/>
      <protection/>
    </xf>
    <xf numFmtId="0" fontId="8" fillId="40" borderId="24" xfId="0" applyFont="1" applyFill="1" applyBorder="1" applyAlignment="1" applyProtection="1">
      <alignment horizontal="center" vertical="center"/>
      <protection/>
    </xf>
    <xf numFmtId="0" fontId="19" fillId="40" borderId="12" xfId="0" applyNumberFormat="1" applyFont="1" applyFill="1" applyBorder="1" applyAlignment="1" applyProtection="1">
      <alignment horizontal="left" vertical="center"/>
      <protection/>
    </xf>
    <xf numFmtId="0" fontId="19" fillId="40" borderId="58" xfId="0" applyNumberFormat="1" applyFont="1" applyFill="1" applyBorder="1" applyAlignment="1" applyProtection="1">
      <alignment horizontal="left" vertical="center"/>
      <protection/>
    </xf>
    <xf numFmtId="0" fontId="5" fillId="40" borderId="25" xfId="0" applyFont="1" applyFill="1" applyBorder="1" applyAlignment="1" applyProtection="1">
      <alignment horizontal="center" vertical="center"/>
      <protection/>
    </xf>
    <xf numFmtId="0" fontId="5" fillId="40" borderId="12" xfId="0" applyFont="1" applyFill="1" applyBorder="1" applyAlignment="1" applyProtection="1">
      <alignment horizontal="center" vertical="center"/>
      <protection/>
    </xf>
    <xf numFmtId="0" fontId="5" fillId="40" borderId="58" xfId="0" applyFont="1" applyFill="1" applyBorder="1" applyAlignment="1" applyProtection="1">
      <alignment horizontal="center" vertical="center"/>
      <protection/>
    </xf>
    <xf numFmtId="0" fontId="8" fillId="40" borderId="13" xfId="0" applyFont="1" applyFill="1" applyBorder="1" applyAlignment="1" applyProtection="1">
      <alignment horizontal="left" vertical="center" indent="4"/>
      <protection/>
    </xf>
    <xf numFmtId="0" fontId="8" fillId="40" borderId="0" xfId="0" applyFont="1" applyFill="1" applyBorder="1" applyAlignment="1" applyProtection="1">
      <alignment horizontal="left" vertical="center" indent="4"/>
      <protection/>
    </xf>
    <xf numFmtId="0" fontId="8" fillId="40" borderId="24" xfId="0" applyFont="1" applyFill="1" applyBorder="1" applyAlignment="1" applyProtection="1">
      <alignment horizontal="left" vertical="center" indent="4"/>
      <protection/>
    </xf>
    <xf numFmtId="0" fontId="8" fillId="40" borderId="25" xfId="0" applyFont="1" applyFill="1" applyBorder="1" applyAlignment="1" applyProtection="1">
      <alignment horizontal="left" vertical="center" indent="4"/>
      <protection/>
    </xf>
    <xf numFmtId="0" fontId="8" fillId="40" borderId="12" xfId="0" applyFont="1" applyFill="1" applyBorder="1" applyAlignment="1" applyProtection="1">
      <alignment horizontal="left" vertical="center" indent="4"/>
      <protection/>
    </xf>
    <xf numFmtId="0" fontId="8" fillId="40" borderId="58" xfId="0" applyFont="1" applyFill="1" applyBorder="1" applyAlignment="1" applyProtection="1">
      <alignment horizontal="left" vertical="center" indent="4"/>
      <protection/>
    </xf>
    <xf numFmtId="0" fontId="3" fillId="40" borderId="20" xfId="0" applyFont="1" applyFill="1" applyBorder="1" applyAlignment="1" applyProtection="1">
      <alignment horizontal="left" vertical="center" indent="1"/>
      <protection/>
    </xf>
    <xf numFmtId="0" fontId="3" fillId="40" borderId="17" xfId="0" applyFont="1" applyFill="1" applyBorder="1" applyAlignment="1" applyProtection="1">
      <alignment horizontal="left" vertical="center" indent="1"/>
      <protection/>
    </xf>
    <xf numFmtId="0" fontId="3" fillId="40" borderId="51" xfId="0" applyFont="1" applyFill="1" applyBorder="1" applyAlignment="1" applyProtection="1">
      <alignment horizontal="left" vertical="center" indent="1"/>
      <protection/>
    </xf>
    <xf numFmtId="207" fontId="3" fillId="40" borderId="17" xfId="0" applyNumberFormat="1" applyFont="1" applyFill="1" applyBorder="1" applyAlignment="1" applyProtection="1">
      <alignment horizontal="left" vertical="center" indent="2"/>
      <protection/>
    </xf>
    <xf numFmtId="207" fontId="3" fillId="40" borderId="21" xfId="0" applyNumberFormat="1" applyFont="1" applyFill="1" applyBorder="1" applyAlignment="1" applyProtection="1">
      <alignment horizontal="left" vertical="center" indent="2"/>
      <protection/>
    </xf>
    <xf numFmtId="0" fontId="5" fillId="40" borderId="26" xfId="0" applyFont="1" applyFill="1" applyBorder="1" applyAlignment="1" applyProtection="1">
      <alignment horizontal="left" vertical="center" indent="4"/>
      <protection/>
    </xf>
    <xf numFmtId="0" fontId="5" fillId="40" borderId="14" xfId="0" applyFont="1" applyFill="1" applyBorder="1" applyAlignment="1" applyProtection="1">
      <alignment horizontal="left" vertical="center" indent="4"/>
      <protection/>
    </xf>
    <xf numFmtId="0" fontId="5" fillId="40" borderId="16" xfId="0" applyFont="1" applyFill="1" applyBorder="1" applyAlignment="1" applyProtection="1">
      <alignment horizontal="left" vertical="center" indent="4"/>
      <protection/>
    </xf>
    <xf numFmtId="0" fontId="0" fillId="40" borderId="17" xfId="0" applyFont="1" applyFill="1" applyBorder="1" applyAlignment="1" applyProtection="1">
      <alignment horizontal="left" vertical="center" indent="1"/>
      <protection/>
    </xf>
    <xf numFmtId="0" fontId="0" fillId="40" borderId="21" xfId="0" applyFont="1" applyFill="1" applyBorder="1" applyAlignment="1" applyProtection="1">
      <alignment horizontal="left" vertical="center" indent="1"/>
      <protection/>
    </xf>
    <xf numFmtId="0" fontId="0" fillId="0" borderId="17" xfId="0" applyFont="1" applyBorder="1" applyAlignment="1" applyProtection="1">
      <alignment horizontal="left" vertical="center" indent="2"/>
      <protection/>
    </xf>
    <xf numFmtId="0" fontId="0" fillId="0" borderId="21" xfId="0" applyFont="1" applyBorder="1" applyAlignment="1" applyProtection="1">
      <alignment horizontal="left" vertical="center" indent="2"/>
      <protection/>
    </xf>
    <xf numFmtId="0" fontId="0" fillId="49" borderId="60" xfId="0" applyFont="1" applyFill="1" applyBorder="1" applyAlignment="1" applyProtection="1">
      <alignment horizontal="center" vertical="center"/>
      <protection locked="0"/>
    </xf>
    <xf numFmtId="0" fontId="0" fillId="49" borderId="61" xfId="0" applyFont="1" applyFill="1" applyBorder="1" applyAlignment="1" applyProtection="1">
      <alignment horizontal="center" vertical="center"/>
      <protection locked="0"/>
    </xf>
    <xf numFmtId="0" fontId="0" fillId="13" borderId="20" xfId="0" applyFill="1" applyBorder="1" applyAlignment="1" applyProtection="1">
      <alignment horizontal="center"/>
      <protection/>
    </xf>
    <xf numFmtId="0" fontId="0" fillId="13" borderId="17" xfId="0" applyFill="1" applyBorder="1" applyAlignment="1" applyProtection="1">
      <alignment horizontal="center"/>
      <protection/>
    </xf>
    <xf numFmtId="0" fontId="0" fillId="13" borderId="21" xfId="0" applyFill="1" applyBorder="1" applyAlignment="1" applyProtection="1">
      <alignment horizontal="center"/>
      <protection/>
    </xf>
    <xf numFmtId="0" fontId="0" fillId="35" borderId="20"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0" fillId="35" borderId="21" xfId="0" applyFont="1" applyFill="1" applyBorder="1" applyAlignment="1" applyProtection="1">
      <alignment horizontal="center"/>
      <protection/>
    </xf>
    <xf numFmtId="0" fontId="0" fillId="40" borderId="17" xfId="0" applyNumberFormat="1" applyFont="1" applyFill="1" applyBorder="1" applyAlignment="1" applyProtection="1">
      <alignment horizontal="left" vertical="center" indent="1"/>
      <protection/>
    </xf>
    <xf numFmtId="0" fontId="0" fillId="40" borderId="21" xfId="0" applyNumberFormat="1" applyFont="1" applyFill="1" applyBorder="1" applyAlignment="1" applyProtection="1">
      <alignment horizontal="left" vertical="center" indent="1"/>
      <protection/>
    </xf>
    <xf numFmtId="0" fontId="0" fillId="40" borderId="17" xfId="0" applyNumberFormat="1" applyFill="1" applyBorder="1" applyAlignment="1" applyProtection="1">
      <alignment horizontal="left" vertical="center" indent="2"/>
      <protection/>
    </xf>
    <xf numFmtId="0" fontId="0" fillId="40" borderId="21" xfId="0" applyNumberFormat="1" applyFill="1" applyBorder="1" applyAlignment="1" applyProtection="1">
      <alignment horizontal="left" vertical="center" indent="2"/>
      <protection/>
    </xf>
    <xf numFmtId="0" fontId="3" fillId="40" borderId="20" xfId="0" applyFont="1" applyFill="1" applyBorder="1" applyAlignment="1" applyProtection="1">
      <alignment horizontal="left" vertical="center"/>
      <protection/>
    </xf>
    <xf numFmtId="0" fontId="3" fillId="40" borderId="51" xfId="0" applyFont="1" applyFill="1" applyBorder="1" applyAlignment="1" applyProtection="1">
      <alignment horizontal="left" vertical="center"/>
      <protection/>
    </xf>
    <xf numFmtId="14" fontId="0" fillId="40" borderId="17" xfId="0" applyNumberFormat="1" applyFill="1" applyBorder="1" applyAlignment="1" applyProtection="1">
      <alignment horizontal="left" vertical="center" indent="2"/>
      <protection/>
    </xf>
    <xf numFmtId="14" fontId="0" fillId="40" borderId="21" xfId="0" applyNumberFormat="1" applyFill="1" applyBorder="1" applyAlignment="1" applyProtection="1">
      <alignment horizontal="left" vertical="center" indent="2"/>
      <protection/>
    </xf>
    <xf numFmtId="0" fontId="0" fillId="49" borderId="20" xfId="0" applyFill="1" applyBorder="1" applyAlignment="1" applyProtection="1">
      <alignment horizontal="center"/>
      <protection/>
    </xf>
    <xf numFmtId="0" fontId="0" fillId="49" borderId="17" xfId="0" applyFill="1" applyBorder="1" applyAlignment="1" applyProtection="1">
      <alignment horizontal="center"/>
      <protection/>
    </xf>
    <xf numFmtId="0" fontId="0" fillId="49" borderId="21" xfId="0" applyFill="1" applyBorder="1" applyAlignment="1" applyProtection="1">
      <alignment horizontal="center"/>
      <protection/>
    </xf>
    <xf numFmtId="14" fontId="3" fillId="49" borderId="27" xfId="0" applyNumberFormat="1" applyFont="1" applyFill="1" applyBorder="1" applyAlignment="1" applyProtection="1">
      <alignment horizontal="center" vertical="center"/>
      <protection locked="0"/>
    </xf>
    <xf numFmtId="14" fontId="3" fillId="49" borderId="10" xfId="0" applyNumberFormat="1" applyFont="1" applyFill="1" applyBorder="1" applyAlignment="1" applyProtection="1">
      <alignment horizontal="center" vertical="center"/>
      <protection locked="0"/>
    </xf>
    <xf numFmtId="14" fontId="3" fillId="49" borderId="11" xfId="0" applyNumberFormat="1" applyFont="1" applyFill="1" applyBorder="1" applyAlignment="1" applyProtection="1">
      <alignment horizontal="center" vertical="center"/>
      <protection locked="0"/>
    </xf>
    <xf numFmtId="0" fontId="0" fillId="49" borderId="32" xfId="0" applyFont="1" applyFill="1" applyBorder="1" applyAlignment="1" applyProtection="1">
      <alignment horizontal="center" vertical="center"/>
      <protection locked="0"/>
    </xf>
    <xf numFmtId="0" fontId="0" fillId="49" borderId="62" xfId="0" applyFont="1" applyFill="1" applyBorder="1" applyAlignment="1" applyProtection="1">
      <alignment horizontal="center" vertical="center"/>
      <protection locked="0"/>
    </xf>
    <xf numFmtId="14" fontId="0" fillId="38" borderId="45" xfId="0" applyNumberFormat="1" applyFont="1" applyFill="1" applyBorder="1" applyAlignment="1" applyProtection="1">
      <alignment horizontal="center" vertical="center"/>
      <protection locked="0"/>
    </xf>
    <xf numFmtId="14" fontId="0" fillId="38" borderId="46" xfId="0" applyNumberFormat="1" applyFont="1" applyFill="1" applyBorder="1" applyAlignment="1" applyProtection="1">
      <alignment horizontal="center" vertical="center"/>
      <protection locked="0"/>
    </xf>
    <xf numFmtId="14" fontId="0" fillId="38" borderId="63" xfId="0" applyNumberFormat="1"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194" fontId="0" fillId="35" borderId="52" xfId="0" applyNumberFormat="1" applyFont="1" applyFill="1" applyBorder="1" applyAlignment="1" applyProtection="1">
      <alignment horizontal="center" vertical="center"/>
      <protection/>
    </xf>
    <xf numFmtId="194" fontId="0" fillId="35" borderId="21" xfId="0" applyNumberFormat="1" applyFont="1" applyFill="1" applyBorder="1" applyAlignment="1" applyProtection="1">
      <alignment horizontal="center" vertical="center"/>
      <protection/>
    </xf>
    <xf numFmtId="14" fontId="0" fillId="35" borderId="52" xfId="0" applyNumberFormat="1" applyFont="1" applyFill="1" applyBorder="1" applyAlignment="1" applyProtection="1">
      <alignment horizontal="center" vertical="center"/>
      <protection/>
    </xf>
    <xf numFmtId="14" fontId="0" fillId="35" borderId="17" xfId="0" applyNumberFormat="1" applyFont="1" applyFill="1" applyBorder="1" applyAlignment="1" applyProtection="1">
      <alignment horizontal="center" vertical="center"/>
      <protection/>
    </xf>
    <xf numFmtId="14" fontId="0" fillId="35" borderId="21" xfId="0" applyNumberFormat="1" applyFont="1" applyFill="1" applyBorder="1" applyAlignment="1" applyProtection="1">
      <alignment horizontal="center" vertical="center"/>
      <protection/>
    </xf>
    <xf numFmtId="0" fontId="15" fillId="33" borderId="26" xfId="0" applyFont="1" applyFill="1" applyBorder="1" applyAlignment="1" applyProtection="1">
      <alignment horizontal="center" vertical="center"/>
      <protection/>
    </xf>
    <xf numFmtId="0" fontId="15" fillId="33" borderId="14" xfId="0" applyFont="1" applyFill="1" applyBorder="1" applyAlignment="1" applyProtection="1">
      <alignment horizontal="center" vertical="center"/>
      <protection/>
    </xf>
    <xf numFmtId="0" fontId="15" fillId="33" borderId="16" xfId="0" applyFont="1" applyFill="1" applyBorder="1" applyAlignment="1" applyProtection="1">
      <alignment horizontal="center" vertical="center"/>
      <protection/>
    </xf>
    <xf numFmtId="0" fontId="15" fillId="33" borderId="25"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5" fillId="33" borderId="58" xfId="0" applyFont="1" applyFill="1" applyBorder="1" applyAlignment="1" applyProtection="1">
      <alignment horizontal="center" vertical="center"/>
      <protection/>
    </xf>
    <xf numFmtId="0" fontId="4" fillId="33" borderId="20" xfId="0" applyFont="1" applyFill="1" applyBorder="1" applyAlignment="1" applyProtection="1">
      <alignment horizontal="center"/>
      <protection/>
    </xf>
    <xf numFmtId="0" fontId="4" fillId="33" borderId="17"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0" fontId="0" fillId="35" borderId="45" xfId="0" applyFont="1" applyFill="1" applyBorder="1" applyAlignment="1" applyProtection="1">
      <alignment horizontal="left" vertical="center"/>
      <protection/>
    </xf>
    <xf numFmtId="0" fontId="0" fillId="35" borderId="46" xfId="0" applyFill="1" applyBorder="1" applyAlignment="1" applyProtection="1">
      <alignment horizontal="left"/>
      <protection/>
    </xf>
    <xf numFmtId="0" fontId="0" fillId="35" borderId="64" xfId="0" applyFill="1" applyBorder="1" applyAlignment="1" applyProtection="1">
      <alignment horizontal="left"/>
      <protection/>
    </xf>
    <xf numFmtId="0" fontId="0" fillId="35" borderId="47" xfId="0" applyFont="1" applyFill="1" applyBorder="1" applyAlignment="1" applyProtection="1">
      <alignment horizontal="right" vertical="center"/>
      <protection/>
    </xf>
    <xf numFmtId="0" fontId="0" fillId="35" borderId="10" xfId="0" applyFont="1" applyFill="1" applyBorder="1" applyAlignment="1" applyProtection="1">
      <alignment horizontal="right" vertical="center"/>
      <protection/>
    </xf>
    <xf numFmtId="0" fontId="0" fillId="35" borderId="55" xfId="0" applyFont="1" applyFill="1" applyBorder="1" applyAlignment="1" applyProtection="1">
      <alignment horizontal="right" vertical="center"/>
      <protection/>
    </xf>
    <xf numFmtId="0" fontId="0" fillId="35" borderId="48" xfId="0" applyFont="1" applyFill="1" applyBorder="1" applyAlignment="1" applyProtection="1">
      <alignment horizontal="right" vertical="center"/>
      <protection/>
    </xf>
    <xf numFmtId="0" fontId="0" fillId="35" borderId="18" xfId="0" applyFont="1" applyFill="1" applyBorder="1" applyAlignment="1" applyProtection="1">
      <alignment horizontal="right" vertical="center"/>
      <protection/>
    </xf>
    <xf numFmtId="0" fontId="0" fillId="35" borderId="56" xfId="0" applyFont="1" applyFill="1" applyBorder="1" applyAlignment="1" applyProtection="1">
      <alignment horizontal="right" vertical="center"/>
      <protection/>
    </xf>
    <xf numFmtId="0" fontId="0" fillId="35" borderId="46" xfId="0" applyFont="1" applyFill="1" applyBorder="1" applyAlignment="1" applyProtection="1">
      <alignment horizontal="left" vertical="center"/>
      <protection/>
    </xf>
    <xf numFmtId="0" fontId="0" fillId="35" borderId="64" xfId="0" applyFont="1" applyFill="1" applyBorder="1" applyAlignment="1" applyProtection="1">
      <alignment horizontal="left" vertical="center"/>
      <protection/>
    </xf>
    <xf numFmtId="0" fontId="0" fillId="35" borderId="48" xfId="0" applyFont="1" applyFill="1" applyBorder="1" applyAlignment="1" applyProtection="1">
      <alignment horizontal="left" vertical="center"/>
      <protection locked="0"/>
    </xf>
    <xf numFmtId="0" fontId="0" fillId="35" borderId="18" xfId="0" applyFont="1" applyFill="1" applyBorder="1" applyAlignment="1" applyProtection="1">
      <alignment horizontal="left" vertical="center"/>
      <protection locked="0"/>
    </xf>
    <xf numFmtId="0" fontId="0" fillId="35" borderId="56" xfId="0" applyFont="1" applyFill="1" applyBorder="1" applyAlignment="1" applyProtection="1">
      <alignment horizontal="left" vertical="center"/>
      <protection locked="0"/>
    </xf>
    <xf numFmtId="0" fontId="0" fillId="37" borderId="65" xfId="0" applyFont="1" applyFill="1" applyBorder="1" applyAlignment="1" applyProtection="1">
      <alignment horizontal="center" vertical="center"/>
      <protection/>
    </xf>
    <xf numFmtId="0" fontId="0" fillId="37" borderId="66" xfId="0" applyFont="1" applyFill="1" applyBorder="1" applyAlignment="1" applyProtection="1">
      <alignment horizontal="center" vertical="center"/>
      <protection/>
    </xf>
    <xf numFmtId="0" fontId="0" fillId="37" borderId="67" xfId="0" applyFont="1" applyFill="1" applyBorder="1" applyAlignment="1" applyProtection="1">
      <alignment horizontal="center" vertical="center"/>
      <protection/>
    </xf>
    <xf numFmtId="14" fontId="0" fillId="49" borderId="29" xfId="0" applyNumberFormat="1" applyFont="1" applyFill="1" applyBorder="1" applyAlignment="1" applyProtection="1">
      <alignment horizontal="center" vertical="center"/>
      <protection locked="0"/>
    </xf>
    <xf numFmtId="14" fontId="0" fillId="49" borderId="34" xfId="0" applyNumberFormat="1" applyFont="1" applyFill="1" applyBorder="1" applyAlignment="1" applyProtection="1">
      <alignment horizontal="center" vertical="center"/>
      <protection locked="0"/>
    </xf>
    <xf numFmtId="0" fontId="0" fillId="32" borderId="20" xfId="0" applyFill="1" applyBorder="1" applyAlignment="1" applyProtection="1">
      <alignment horizontal="center"/>
      <protection/>
    </xf>
    <xf numFmtId="0" fontId="0" fillId="32" borderId="17" xfId="0" applyFill="1" applyBorder="1" applyAlignment="1" applyProtection="1">
      <alignment horizontal="center"/>
      <protection/>
    </xf>
    <xf numFmtId="0" fontId="0" fillId="32" borderId="21" xfId="0" applyFill="1" applyBorder="1" applyAlignment="1" applyProtection="1">
      <alignment horizontal="center"/>
      <protection/>
    </xf>
    <xf numFmtId="0" fontId="0" fillId="52" borderId="47" xfId="0" applyFont="1" applyFill="1" applyBorder="1" applyAlignment="1" applyProtection="1">
      <alignment horizontal="center" vertical="center"/>
      <protection/>
    </xf>
    <xf numFmtId="0" fontId="0" fillId="52" borderId="10" xfId="0" applyFont="1" applyFill="1" applyBorder="1" applyAlignment="1" applyProtection="1">
      <alignment horizontal="center" vertical="center"/>
      <protection/>
    </xf>
    <xf numFmtId="0" fontId="0" fillId="52" borderId="11" xfId="0" applyFont="1" applyFill="1" applyBorder="1" applyAlignment="1" applyProtection="1">
      <alignment horizontal="center" vertical="center"/>
      <protection/>
    </xf>
    <xf numFmtId="14" fontId="0" fillId="38" borderId="48" xfId="0" applyNumberFormat="1" applyFont="1" applyFill="1" applyBorder="1" applyAlignment="1" applyProtection="1">
      <alignment horizontal="center" vertical="center"/>
      <protection locked="0"/>
    </xf>
    <xf numFmtId="14" fontId="0" fillId="38" borderId="18" xfId="0" applyNumberFormat="1" applyFont="1" applyFill="1" applyBorder="1" applyAlignment="1" applyProtection="1">
      <alignment horizontal="center" vertical="center"/>
      <protection locked="0"/>
    </xf>
    <xf numFmtId="14" fontId="0" fillId="38" borderId="19" xfId="0" applyNumberFormat="1" applyFont="1" applyFill="1" applyBorder="1" applyAlignment="1" applyProtection="1">
      <alignment horizontal="center" vertical="center"/>
      <protection locked="0"/>
    </xf>
    <xf numFmtId="0" fontId="0" fillId="37" borderId="68" xfId="0" applyFont="1" applyFill="1" applyBorder="1" applyAlignment="1" applyProtection="1">
      <alignment horizontal="center" vertical="center"/>
      <protection/>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0" borderId="13" xfId="52" applyBorder="1" applyAlignment="1" applyProtection="1">
      <alignment horizontal="center"/>
      <protection locked="0"/>
    </xf>
    <xf numFmtId="0" fontId="0" fillId="0" borderId="0" xfId="52" applyBorder="1" applyAlignment="1" applyProtection="1">
      <alignment horizontal="center"/>
      <protection locked="0"/>
    </xf>
    <xf numFmtId="0" fontId="0" fillId="0" borderId="24" xfId="52" applyBorder="1" applyAlignment="1" applyProtection="1">
      <alignment horizontal="center"/>
      <protection locked="0"/>
    </xf>
    <xf numFmtId="0" fontId="0" fillId="35" borderId="71" xfId="52" applyFill="1" applyBorder="1" applyAlignment="1" applyProtection="1">
      <alignment horizontal="center"/>
      <protection/>
    </xf>
    <xf numFmtId="0" fontId="0" fillId="35" borderId="29" xfId="52" applyFill="1" applyBorder="1" applyAlignment="1" applyProtection="1">
      <alignment horizontal="center"/>
      <protection/>
    </xf>
    <xf numFmtId="0" fontId="0" fillId="32" borderId="27" xfId="52" applyFill="1" applyBorder="1" applyAlignment="1" applyProtection="1">
      <alignment horizontal="center"/>
      <protection/>
    </xf>
    <xf numFmtId="0" fontId="0" fillId="32" borderId="11" xfId="52" applyFill="1" applyBorder="1" applyAlignment="1" applyProtection="1">
      <alignment horizontal="center"/>
      <protection/>
    </xf>
    <xf numFmtId="0" fontId="0" fillId="35" borderId="72" xfId="52" applyFill="1" applyBorder="1" applyAlignment="1" applyProtection="1">
      <alignment horizontal="center"/>
      <protection/>
    </xf>
    <xf numFmtId="0" fontId="0" fillId="35" borderId="62" xfId="52" applyFill="1" applyBorder="1" applyAlignment="1" applyProtection="1">
      <alignment horizontal="center"/>
      <protection/>
    </xf>
    <xf numFmtId="0" fontId="0" fillId="35" borderId="32" xfId="52" applyFill="1" applyBorder="1" applyAlignment="1" applyProtection="1">
      <alignment horizontal="center"/>
      <protection/>
    </xf>
    <xf numFmtId="0" fontId="0" fillId="0" borderId="55" xfId="52" applyBorder="1" applyAlignment="1" applyProtection="1">
      <alignment horizontal="center"/>
      <protection locked="0"/>
    </xf>
    <xf numFmtId="0" fontId="0" fillId="0" borderId="29" xfId="52" applyBorder="1" applyAlignment="1" applyProtection="1">
      <alignment horizontal="center"/>
      <protection locked="0"/>
    </xf>
    <xf numFmtId="0" fontId="0" fillId="35" borderId="34" xfId="52" applyFill="1" applyBorder="1" applyAlignment="1" applyProtection="1">
      <alignment horizontal="center"/>
      <protection/>
    </xf>
    <xf numFmtId="0" fontId="0" fillId="0" borderId="25" xfId="52" applyBorder="1" applyAlignment="1" applyProtection="1">
      <alignment horizontal="center"/>
      <protection locked="0"/>
    </xf>
    <xf numFmtId="0" fontId="0" fillId="0" borderId="12" xfId="52" applyBorder="1" applyAlignment="1" applyProtection="1">
      <alignment horizontal="center"/>
      <protection locked="0"/>
    </xf>
    <xf numFmtId="0" fontId="0" fillId="0" borderId="58" xfId="52" applyBorder="1" applyAlignment="1" applyProtection="1">
      <alignment horizontal="center"/>
      <protection locked="0"/>
    </xf>
    <xf numFmtId="0" fontId="0" fillId="0" borderId="56" xfId="52" applyBorder="1" applyAlignment="1" applyProtection="1">
      <alignment horizontal="center"/>
      <protection locked="0"/>
    </xf>
    <xf numFmtId="0" fontId="0" fillId="0" borderId="32" xfId="52" applyBorder="1" applyAlignment="1" applyProtection="1">
      <alignment horizontal="center"/>
      <protection locked="0"/>
    </xf>
    <xf numFmtId="0" fontId="0" fillId="35" borderId="46" xfId="52" applyFill="1" applyBorder="1" applyAlignment="1" applyProtection="1">
      <alignment horizontal="center"/>
      <protection/>
    </xf>
    <xf numFmtId="0" fontId="0" fillId="35" borderId="63" xfId="52" applyFill="1" applyBorder="1" applyAlignment="1" applyProtection="1">
      <alignment horizontal="center"/>
      <protection/>
    </xf>
    <xf numFmtId="0" fontId="0" fillId="35" borderId="47" xfId="52" applyFill="1" applyBorder="1" applyAlignment="1" applyProtection="1">
      <alignment horizontal="right"/>
      <protection locked="0"/>
    </xf>
    <xf numFmtId="0" fontId="0" fillId="35" borderId="10" xfId="52" applyFill="1" applyBorder="1" applyAlignment="1" applyProtection="1">
      <alignment horizontal="right"/>
      <protection locked="0"/>
    </xf>
    <xf numFmtId="0" fontId="0" fillId="35" borderId="11" xfId="52" applyFill="1" applyBorder="1" applyAlignment="1" applyProtection="1">
      <alignment horizontal="right"/>
      <protection locked="0"/>
    </xf>
    <xf numFmtId="0" fontId="14" fillId="33" borderId="26" xfId="52" applyFont="1" applyFill="1" applyBorder="1" applyAlignment="1" applyProtection="1">
      <alignment horizontal="center"/>
      <protection/>
    </xf>
    <xf numFmtId="0" fontId="14" fillId="33" borderId="14" xfId="52" applyFont="1" applyFill="1" applyBorder="1" applyAlignment="1" applyProtection="1">
      <alignment horizontal="center"/>
      <protection/>
    </xf>
    <xf numFmtId="0" fontId="14" fillId="33" borderId="16" xfId="52" applyFont="1" applyFill="1" applyBorder="1" applyAlignment="1" applyProtection="1">
      <alignment horizontal="center"/>
      <protection/>
    </xf>
    <xf numFmtId="0" fontId="14" fillId="33" borderId="25" xfId="52" applyFont="1" applyFill="1" applyBorder="1" applyAlignment="1" applyProtection="1">
      <alignment horizontal="center"/>
      <protection/>
    </xf>
    <xf numFmtId="0" fontId="14" fillId="33" borderId="12" xfId="52" applyFont="1" applyFill="1" applyBorder="1" applyAlignment="1" applyProtection="1">
      <alignment horizontal="center"/>
      <protection/>
    </xf>
    <xf numFmtId="0" fontId="14" fillId="33" borderId="58" xfId="52" applyFont="1" applyFill="1" applyBorder="1" applyAlignment="1" applyProtection="1">
      <alignment horizontal="center"/>
      <protection/>
    </xf>
    <xf numFmtId="0" fontId="0" fillId="35" borderId="73" xfId="52" applyFill="1" applyBorder="1" applyAlignment="1" applyProtection="1">
      <alignment/>
      <protection/>
    </xf>
    <xf numFmtId="0" fontId="0" fillId="35" borderId="15" xfId="52" applyFill="1" applyBorder="1" applyAlignment="1" applyProtection="1">
      <alignment/>
      <protection/>
    </xf>
    <xf numFmtId="0" fontId="0" fillId="35" borderId="47" xfId="52" applyFill="1" applyBorder="1" applyAlignment="1" applyProtection="1">
      <alignment horizontal="center"/>
      <protection/>
    </xf>
    <xf numFmtId="0" fontId="0" fillId="35" borderId="55" xfId="52" applyFill="1" applyBorder="1" applyAlignment="1" applyProtection="1">
      <alignment horizontal="center"/>
      <protection/>
    </xf>
    <xf numFmtId="0" fontId="0" fillId="35" borderId="49" xfId="52" applyFill="1" applyBorder="1" applyAlignment="1" applyProtection="1">
      <alignment horizontal="center"/>
      <protection/>
    </xf>
    <xf numFmtId="0" fontId="0" fillId="35" borderId="59" xfId="52" applyFill="1" applyBorder="1" applyAlignment="1" applyProtection="1">
      <alignment horizontal="center"/>
      <protection/>
    </xf>
    <xf numFmtId="0" fontId="0" fillId="35" borderId="73" xfId="52" applyFill="1" applyBorder="1" applyAlignment="1" applyProtection="1">
      <alignment horizontal="center"/>
      <protection/>
    </xf>
    <xf numFmtId="0" fontId="0" fillId="35" borderId="15" xfId="52" applyFill="1" applyBorder="1" applyAlignment="1" applyProtection="1">
      <alignment horizontal="center"/>
      <protection/>
    </xf>
    <xf numFmtId="0" fontId="14" fillId="33" borderId="26" xfId="52" applyFont="1" applyFill="1" applyBorder="1" applyAlignment="1" applyProtection="1">
      <alignment horizontal="center" vertical="center"/>
      <protection/>
    </xf>
    <xf numFmtId="0" fontId="14" fillId="33" borderId="14" xfId="52" applyFont="1" applyFill="1" applyBorder="1" applyAlignment="1" applyProtection="1">
      <alignment horizontal="center" vertical="center"/>
      <protection/>
    </xf>
    <xf numFmtId="0" fontId="14" fillId="33" borderId="16" xfId="52" applyFont="1" applyFill="1" applyBorder="1" applyAlignment="1" applyProtection="1">
      <alignment horizontal="center" vertical="center"/>
      <protection/>
    </xf>
    <xf numFmtId="0" fontId="14" fillId="33" borderId="25" xfId="52" applyFont="1" applyFill="1" applyBorder="1" applyAlignment="1" applyProtection="1">
      <alignment horizontal="center" vertical="center"/>
      <protection/>
    </xf>
    <xf numFmtId="0" fontId="14" fillId="33" borderId="12" xfId="52" applyFont="1" applyFill="1" applyBorder="1" applyAlignment="1" applyProtection="1">
      <alignment horizontal="center" vertical="center"/>
      <protection/>
    </xf>
    <xf numFmtId="0" fontId="14" fillId="33" borderId="58" xfId="52" applyFont="1" applyFill="1" applyBorder="1" applyAlignment="1" applyProtection="1">
      <alignment horizontal="center" vertical="center"/>
      <protection/>
    </xf>
    <xf numFmtId="0" fontId="0" fillId="49" borderId="27" xfId="52" applyFill="1" applyBorder="1" applyAlignment="1" applyProtection="1">
      <alignment horizontal="center"/>
      <protection locked="0"/>
    </xf>
    <xf numFmtId="0" fontId="0" fillId="49" borderId="10" xfId="52" applyFill="1" applyBorder="1" applyAlignment="1" applyProtection="1">
      <alignment horizontal="center"/>
      <protection locked="0"/>
    </xf>
    <xf numFmtId="0" fontId="0" fillId="49" borderId="11" xfId="52" applyFill="1" applyBorder="1" applyAlignment="1" applyProtection="1">
      <alignment horizontal="center"/>
      <protection locked="0"/>
    </xf>
    <xf numFmtId="0" fontId="0" fillId="49" borderId="45" xfId="52" applyFill="1" applyBorder="1" applyAlignment="1" applyProtection="1">
      <alignment horizontal="center"/>
      <protection locked="0"/>
    </xf>
    <xf numFmtId="0" fontId="0" fillId="49" borderId="46" xfId="52" applyFill="1" applyBorder="1" applyAlignment="1" applyProtection="1">
      <alignment horizontal="center"/>
      <protection locked="0"/>
    </xf>
    <xf numFmtId="0" fontId="0" fillId="49" borderId="63" xfId="52" applyFill="1" applyBorder="1" applyAlignment="1" applyProtection="1">
      <alignment horizontal="center"/>
      <protection locked="0"/>
    </xf>
    <xf numFmtId="0" fontId="0" fillId="35" borderId="71" xfId="52" applyFill="1" applyBorder="1" applyAlignment="1" applyProtection="1">
      <alignment horizontal="right"/>
      <protection locked="0"/>
    </xf>
    <xf numFmtId="0" fontId="0" fillId="35" borderId="29" xfId="52" applyFill="1" applyBorder="1" applyAlignment="1" applyProtection="1">
      <alignment horizontal="right"/>
      <protection locked="0"/>
    </xf>
    <xf numFmtId="0" fontId="0" fillId="35" borderId="34" xfId="52" applyFill="1" applyBorder="1" applyAlignment="1" applyProtection="1">
      <alignment horizontal="right"/>
      <protection locked="0"/>
    </xf>
    <xf numFmtId="0" fontId="0" fillId="35" borderId="49" xfId="52" applyFill="1" applyBorder="1" applyAlignment="1" applyProtection="1">
      <alignment horizontal="right"/>
      <protection locked="0"/>
    </xf>
    <xf numFmtId="0" fontId="0" fillId="35" borderId="50" xfId="52" applyFill="1" applyBorder="1" applyAlignment="1" applyProtection="1">
      <alignment horizontal="right"/>
      <protection locked="0"/>
    </xf>
    <xf numFmtId="0" fontId="0" fillId="35" borderId="48" xfId="52" applyFill="1" applyBorder="1" applyAlignment="1" applyProtection="1">
      <alignment horizontal="right"/>
      <protection locked="0"/>
    </xf>
    <xf numFmtId="0" fontId="0" fillId="35" borderId="18" xfId="52" applyFill="1" applyBorder="1" applyAlignment="1" applyProtection="1">
      <alignment horizontal="right"/>
      <protection locked="0"/>
    </xf>
    <xf numFmtId="14" fontId="0" fillId="49" borderId="48" xfId="52" applyNumberFormat="1" applyFill="1" applyBorder="1" applyAlignment="1" applyProtection="1">
      <alignment horizontal="center"/>
      <protection locked="0"/>
    </xf>
    <xf numFmtId="14" fontId="0" fillId="49" borderId="18" xfId="52" applyNumberFormat="1" applyFill="1" applyBorder="1" applyAlignment="1" applyProtection="1">
      <alignment horizontal="center"/>
      <protection locked="0"/>
    </xf>
    <xf numFmtId="14" fontId="0" fillId="49" borderId="19" xfId="52" applyNumberFormat="1" applyFill="1" applyBorder="1" applyAlignment="1" applyProtection="1">
      <alignment horizontal="center"/>
      <protection locked="0"/>
    </xf>
    <xf numFmtId="0" fontId="0" fillId="35" borderId="27" xfId="52" applyFill="1" applyBorder="1" applyAlignment="1" applyProtection="1">
      <alignment horizontal="center"/>
      <protection/>
    </xf>
    <xf numFmtId="0" fontId="0" fillId="35" borderId="11" xfId="52" applyFill="1" applyBorder="1" applyAlignment="1" applyProtection="1">
      <alignment horizontal="center"/>
      <protection/>
    </xf>
    <xf numFmtId="0" fontId="0" fillId="35" borderId="74" xfId="52" applyFill="1" applyBorder="1" applyAlignment="1" applyProtection="1">
      <alignment horizontal="center"/>
      <protection/>
    </xf>
    <xf numFmtId="207" fontId="0" fillId="40" borderId="17" xfId="0" applyNumberFormat="1" applyFill="1" applyBorder="1" applyAlignment="1" applyProtection="1">
      <alignment horizontal="left" vertical="center"/>
      <protection/>
    </xf>
    <xf numFmtId="207" fontId="0" fillId="40" borderId="21" xfId="0" applyNumberFormat="1" applyFill="1" applyBorder="1" applyAlignment="1" applyProtection="1">
      <alignment horizontal="left" vertical="center"/>
      <protection/>
    </xf>
    <xf numFmtId="0" fontId="3" fillId="40" borderId="17" xfId="0" applyFont="1" applyFill="1" applyBorder="1" applyAlignment="1" applyProtection="1">
      <alignment horizontal="left" vertical="center"/>
      <protection/>
    </xf>
    <xf numFmtId="207" fontId="0" fillId="40" borderId="52" xfId="0" applyNumberFormat="1" applyFont="1" applyFill="1" applyBorder="1" applyAlignment="1" applyProtection="1">
      <alignment horizontal="left" vertical="center"/>
      <protection/>
    </xf>
    <xf numFmtId="0" fontId="20" fillId="0" borderId="26"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20" fillId="0" borderId="16" xfId="0" applyFont="1" applyBorder="1" applyAlignment="1" applyProtection="1">
      <alignment horizontal="left" vertical="center"/>
      <protection/>
    </xf>
    <xf numFmtId="0" fontId="20" fillId="0" borderId="25"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58" xfId="0" applyFont="1" applyBorder="1" applyAlignment="1" applyProtection="1">
      <alignment horizontal="left" vertical="center"/>
      <protection/>
    </xf>
    <xf numFmtId="0" fontId="9" fillId="40" borderId="12" xfId="0" applyNumberFormat="1" applyFont="1" applyFill="1" applyBorder="1" applyAlignment="1" applyProtection="1">
      <alignment horizontal="left" vertical="center"/>
      <protection/>
    </xf>
    <xf numFmtId="0" fontId="9" fillId="40" borderId="58" xfId="0" applyNumberFormat="1" applyFont="1" applyFill="1" applyBorder="1" applyAlignment="1" applyProtection="1">
      <alignment horizontal="left" vertical="center"/>
      <protection/>
    </xf>
    <xf numFmtId="0" fontId="6" fillId="40" borderId="26" xfId="0" applyNumberFormat="1" applyFont="1" applyFill="1" applyBorder="1" applyAlignment="1" applyProtection="1">
      <alignment horizontal="center" vertical="center"/>
      <protection/>
    </xf>
    <xf numFmtId="0" fontId="6" fillId="40" borderId="14" xfId="0" applyNumberFormat="1" applyFont="1" applyFill="1" applyBorder="1" applyAlignment="1" applyProtection="1">
      <alignment horizontal="center" vertical="center"/>
      <protection/>
    </xf>
    <xf numFmtId="0" fontId="6" fillId="40" borderId="13" xfId="0" applyNumberFormat="1" applyFont="1" applyFill="1" applyBorder="1" applyAlignment="1" applyProtection="1">
      <alignment horizontal="center" vertical="center"/>
      <protection/>
    </xf>
    <xf numFmtId="0" fontId="6" fillId="40" borderId="0" xfId="0" applyNumberFormat="1" applyFont="1" applyFill="1" applyBorder="1" applyAlignment="1" applyProtection="1">
      <alignment horizontal="center" vertical="center"/>
      <protection/>
    </xf>
    <xf numFmtId="0" fontId="6" fillId="40" borderId="25" xfId="0" applyNumberFormat="1" applyFont="1" applyFill="1" applyBorder="1" applyAlignment="1" applyProtection="1">
      <alignment horizontal="center" vertical="center"/>
      <protection/>
    </xf>
    <xf numFmtId="0" fontId="6" fillId="40" borderId="12" xfId="0" applyNumberFormat="1" applyFont="1" applyFill="1" applyBorder="1" applyAlignment="1" applyProtection="1">
      <alignment horizontal="center" vertical="center"/>
      <protection/>
    </xf>
    <xf numFmtId="0" fontId="7" fillId="40" borderId="14" xfId="0" applyNumberFormat="1" applyFont="1" applyFill="1" applyBorder="1" applyAlignment="1" applyProtection="1">
      <alignment horizontal="left"/>
      <protection/>
    </xf>
    <xf numFmtId="0" fontId="7" fillId="40" borderId="16" xfId="0" applyNumberFormat="1" applyFont="1" applyFill="1" applyBorder="1" applyAlignment="1" applyProtection="1">
      <alignment horizontal="left"/>
      <protection/>
    </xf>
    <xf numFmtId="0" fontId="7" fillId="40" borderId="0" xfId="0" applyNumberFormat="1" applyFont="1" applyFill="1" applyBorder="1" applyAlignment="1" applyProtection="1">
      <alignment horizontal="left"/>
      <protection/>
    </xf>
    <xf numFmtId="0" fontId="7" fillId="40" borderId="24" xfId="0" applyNumberFormat="1" applyFont="1" applyFill="1" applyBorder="1" applyAlignment="1" applyProtection="1">
      <alignment horizontal="left"/>
      <protection/>
    </xf>
    <xf numFmtId="0" fontId="0" fillId="32" borderId="33" xfId="52" applyFill="1" applyBorder="1" applyAlignment="1" applyProtection="1">
      <alignment horizontal="center"/>
      <protection/>
    </xf>
    <xf numFmtId="0" fontId="0" fillId="32" borderId="19" xfId="52" applyFill="1" applyBorder="1" applyAlignment="1" applyProtection="1">
      <alignment horizontal="center"/>
      <protection/>
    </xf>
    <xf numFmtId="0" fontId="0" fillId="53" borderId="71" xfId="52" applyFill="1" applyBorder="1" applyAlignment="1" applyProtection="1">
      <alignment horizontal="center"/>
      <protection locked="0"/>
    </xf>
    <xf numFmtId="0" fontId="0" fillId="53" borderId="29" xfId="52" applyFill="1" applyBorder="1" applyAlignment="1" applyProtection="1">
      <alignment horizontal="center"/>
      <protection locked="0"/>
    </xf>
    <xf numFmtId="0" fontId="0" fillId="0" borderId="68" xfId="52" applyBorder="1" applyAlignment="1" applyProtection="1">
      <alignment horizontal="center"/>
      <protection locked="0"/>
    </xf>
    <xf numFmtId="0" fontId="0" fillId="35" borderId="71" xfId="52" applyFill="1" applyBorder="1" applyAlignment="1" applyProtection="1">
      <alignment horizontal="center" vertical="center"/>
      <protection/>
    </xf>
    <xf numFmtId="0" fontId="0" fillId="35" borderId="29" xfId="52" applyFill="1" applyBorder="1" applyAlignment="1" applyProtection="1">
      <alignment horizontal="center" vertical="center"/>
      <protection/>
    </xf>
    <xf numFmtId="0" fontId="0" fillId="54" borderId="71" xfId="52" applyFill="1" applyBorder="1" applyAlignment="1" applyProtection="1">
      <alignment horizontal="center"/>
      <protection/>
    </xf>
    <xf numFmtId="0" fontId="0" fillId="54" borderId="29" xfId="52" applyFill="1" applyBorder="1" applyAlignment="1" applyProtection="1">
      <alignment horizontal="center"/>
      <protection/>
    </xf>
    <xf numFmtId="0" fontId="0" fillId="35" borderId="25" xfId="52" applyFill="1" applyBorder="1" applyAlignment="1" applyProtection="1">
      <alignment horizontal="center" vertical="center"/>
      <protection/>
    </xf>
    <xf numFmtId="0" fontId="0" fillId="35" borderId="68" xfId="52" applyFill="1" applyBorder="1" applyAlignment="1" applyProtection="1">
      <alignment horizontal="center" vertical="center"/>
      <protection/>
    </xf>
    <xf numFmtId="0" fontId="0" fillId="54" borderId="68" xfId="52" applyFill="1" applyBorder="1" applyAlignment="1" applyProtection="1">
      <alignment horizontal="center"/>
      <protection/>
    </xf>
    <xf numFmtId="0" fontId="0" fillId="54" borderId="69" xfId="52" applyFill="1" applyBorder="1" applyAlignment="1" applyProtection="1">
      <alignment horizontal="center"/>
      <protection/>
    </xf>
    <xf numFmtId="0" fontId="0" fillId="35" borderId="30" xfId="52" applyFill="1" applyBorder="1" applyAlignment="1" applyProtection="1">
      <alignment horizontal="center"/>
      <protection/>
    </xf>
    <xf numFmtId="0" fontId="0" fillId="35" borderId="75" xfId="52" applyFill="1" applyBorder="1" applyAlignment="1" applyProtection="1">
      <alignment horizontal="center"/>
      <protection/>
    </xf>
    <xf numFmtId="0" fontId="0" fillId="54" borderId="70" xfId="52" applyFill="1" applyBorder="1" applyAlignment="1" applyProtection="1">
      <alignment horizontal="center"/>
      <protection/>
    </xf>
    <xf numFmtId="0" fontId="0" fillId="49" borderId="47" xfId="52" applyFill="1" applyBorder="1" applyAlignment="1" applyProtection="1">
      <alignment horizontal="center"/>
      <protection locked="0"/>
    </xf>
    <xf numFmtId="0" fontId="0" fillId="0" borderId="10" xfId="52" applyBorder="1" applyAlignment="1" applyProtection="1">
      <alignment/>
      <protection locked="0"/>
    </xf>
    <xf numFmtId="0" fontId="0" fillId="0" borderId="11" xfId="52" applyBorder="1" applyAlignment="1" applyProtection="1">
      <alignment/>
      <protection locked="0"/>
    </xf>
    <xf numFmtId="0" fontId="0" fillId="35" borderId="44" xfId="52" applyFill="1" applyBorder="1" applyAlignment="1" applyProtection="1">
      <alignment horizontal="center"/>
      <protection/>
    </xf>
    <xf numFmtId="0" fontId="0" fillId="35" borderId="58" xfId="52" applyFill="1" applyBorder="1" applyAlignment="1" applyProtection="1">
      <alignment horizontal="center"/>
      <protection/>
    </xf>
    <xf numFmtId="0" fontId="0" fillId="35" borderId="76" xfId="52" applyFill="1" applyBorder="1" applyAlignment="1" applyProtection="1">
      <alignment horizontal="center" vertical="center"/>
      <protection/>
    </xf>
    <xf numFmtId="0" fontId="0" fillId="35" borderId="77" xfId="52" applyFill="1" applyBorder="1" applyAlignment="1" applyProtection="1">
      <alignment horizontal="center" vertical="center"/>
      <protection/>
    </xf>
    <xf numFmtId="0" fontId="0" fillId="35" borderId="49" xfId="52" applyFill="1" applyBorder="1" applyAlignment="1" applyProtection="1">
      <alignment horizontal="center" vertical="center"/>
      <protection/>
    </xf>
    <xf numFmtId="0" fontId="0" fillId="35" borderId="73" xfId="52" applyFill="1" applyBorder="1" applyAlignment="1" applyProtection="1">
      <alignment horizontal="center" vertical="center"/>
      <protection/>
    </xf>
    <xf numFmtId="0" fontId="0" fillId="35" borderId="13" xfId="52" applyFill="1" applyBorder="1" applyAlignment="1" applyProtection="1">
      <alignment horizontal="center" vertical="center"/>
      <protection/>
    </xf>
    <xf numFmtId="0" fontId="0" fillId="35" borderId="78" xfId="52" applyFill="1" applyBorder="1" applyAlignment="1" applyProtection="1">
      <alignment horizontal="center" vertical="center"/>
      <protection/>
    </xf>
    <xf numFmtId="0" fontId="0" fillId="0" borderId="14" xfId="52" applyBorder="1" applyAlignment="1" applyProtection="1">
      <alignment/>
      <protection/>
    </xf>
    <xf numFmtId="0" fontId="0" fillId="0" borderId="16" xfId="52" applyBorder="1" applyAlignment="1" applyProtection="1">
      <alignment/>
      <protection/>
    </xf>
    <xf numFmtId="0" fontId="0" fillId="0" borderId="25" xfId="52" applyBorder="1" applyAlignment="1" applyProtection="1">
      <alignment/>
      <protection/>
    </xf>
    <xf numFmtId="0" fontId="0" fillId="0" borderId="12" xfId="52" applyBorder="1" applyAlignment="1" applyProtection="1">
      <alignment/>
      <protection/>
    </xf>
    <xf numFmtId="0" fontId="0" fillId="0" borderId="58" xfId="52" applyBorder="1" applyAlignment="1" applyProtection="1">
      <alignment/>
      <protection/>
    </xf>
    <xf numFmtId="0" fontId="0" fillId="49" borderId="49" xfId="52" applyFill="1" applyBorder="1" applyAlignment="1" applyProtection="1">
      <alignment horizontal="center"/>
      <protection locked="0"/>
    </xf>
    <xf numFmtId="0" fontId="0" fillId="0" borderId="50" xfId="52" applyBorder="1" applyAlignment="1" applyProtection="1">
      <alignment/>
      <protection locked="0"/>
    </xf>
    <xf numFmtId="0" fontId="0" fillId="0" borderId="59" xfId="52" applyBorder="1" applyAlignment="1" applyProtection="1">
      <alignment/>
      <protection locked="0"/>
    </xf>
    <xf numFmtId="0" fontId="0" fillId="35" borderId="59" xfId="52" applyFill="1" applyBorder="1" applyAlignment="1" applyProtection="1">
      <alignment horizontal="right"/>
      <protection locked="0"/>
    </xf>
    <xf numFmtId="0" fontId="0" fillId="35" borderId="26" xfId="52" applyFill="1" applyBorder="1" applyAlignment="1" applyProtection="1">
      <alignment horizontal="center"/>
      <protection/>
    </xf>
    <xf numFmtId="0" fontId="0" fillId="35" borderId="14" xfId="52" applyFill="1" applyBorder="1" applyAlignment="1" applyProtection="1">
      <alignment/>
      <protection/>
    </xf>
    <xf numFmtId="0" fontId="0" fillId="35" borderId="16" xfId="52" applyFill="1" applyBorder="1" applyAlignment="1" applyProtection="1">
      <alignment/>
      <protection/>
    </xf>
    <xf numFmtId="0" fontId="0" fillId="49" borderId="48" xfId="52" applyFill="1" applyBorder="1" applyAlignment="1" applyProtection="1">
      <alignment horizontal="center"/>
      <protection locked="0"/>
    </xf>
    <xf numFmtId="0" fontId="0" fillId="0" borderId="18" xfId="52" applyBorder="1" applyAlignment="1" applyProtection="1">
      <alignment/>
      <protection locked="0"/>
    </xf>
    <xf numFmtId="0" fontId="0" fillId="0" borderId="19" xfId="52" applyBorder="1" applyAlignment="1" applyProtection="1">
      <alignment/>
      <protection locked="0"/>
    </xf>
    <xf numFmtId="0" fontId="0" fillId="35" borderId="14" xfId="52" applyFill="1" applyBorder="1" applyAlignment="1" applyProtection="1">
      <alignment horizontal="center"/>
      <protection/>
    </xf>
    <xf numFmtId="0" fontId="0" fillId="0" borderId="47" xfId="52" applyBorder="1" applyAlignment="1" applyProtection="1">
      <alignment horizontal="center"/>
      <protection locked="0"/>
    </xf>
    <xf numFmtId="0" fontId="0" fillId="35" borderId="19" xfId="52" applyFill="1" applyBorder="1" applyAlignment="1" applyProtection="1">
      <alignment horizontal="right"/>
      <protection locked="0"/>
    </xf>
    <xf numFmtId="0" fontId="0" fillId="54" borderId="34" xfId="52" applyFill="1" applyBorder="1" applyAlignment="1" applyProtection="1">
      <alignment horizontal="center"/>
      <protection/>
    </xf>
    <xf numFmtId="0" fontId="0" fillId="0" borderId="71" xfId="52" applyBorder="1" applyAlignment="1" applyProtection="1">
      <alignment horizontal="center"/>
      <protection locked="0"/>
    </xf>
    <xf numFmtId="0" fontId="0" fillId="35" borderId="77" xfId="52" applyFill="1" applyBorder="1" applyAlignment="1" applyProtection="1">
      <alignment/>
      <protection/>
    </xf>
    <xf numFmtId="0" fontId="0" fillId="35" borderId="30" xfId="52" applyFill="1" applyBorder="1" applyAlignment="1" applyProtection="1">
      <alignment/>
      <protection/>
    </xf>
    <xf numFmtId="0" fontId="0" fillId="54" borderId="55" xfId="52" applyFill="1" applyBorder="1" applyAlignment="1" applyProtection="1">
      <alignment horizontal="center"/>
      <protection/>
    </xf>
    <xf numFmtId="0" fontId="0" fillId="54" borderId="30" xfId="52" applyFill="1" applyBorder="1" applyAlignment="1" applyProtection="1">
      <alignment horizontal="center"/>
      <protection/>
    </xf>
    <xf numFmtId="0" fontId="0" fillId="54" borderId="75" xfId="52" applyFill="1" applyBorder="1" applyAlignment="1" applyProtection="1">
      <alignment horizontal="center"/>
      <protection/>
    </xf>
    <xf numFmtId="0" fontId="0" fillId="35" borderId="55" xfId="52" applyFill="1" applyBorder="1" applyAlignment="1" applyProtection="1">
      <alignment/>
      <protection/>
    </xf>
    <xf numFmtId="0" fontId="0" fillId="35" borderId="29" xfId="52" applyFill="1" applyBorder="1" applyAlignment="1" applyProtection="1">
      <alignment/>
      <protection/>
    </xf>
    <xf numFmtId="0" fontId="0" fillId="35" borderId="53" xfId="52" applyFill="1" applyBorder="1" applyAlignment="1" applyProtection="1">
      <alignment horizontal="center"/>
      <protection/>
    </xf>
    <xf numFmtId="0" fontId="0" fillId="37" borderId="71" xfId="0" applyFill="1" applyBorder="1" applyAlignment="1">
      <alignment horizontal="left" wrapText="1"/>
    </xf>
    <xf numFmtId="0" fontId="0" fillId="37" borderId="29" xfId="0" applyFill="1" applyBorder="1" applyAlignment="1">
      <alignment horizontal="left" wrapText="1"/>
    </xf>
    <xf numFmtId="0" fontId="0" fillId="37" borderId="27" xfId="0" applyFill="1" applyBorder="1" applyAlignment="1">
      <alignment horizontal="left" wrapText="1"/>
    </xf>
    <xf numFmtId="0" fontId="0" fillId="37" borderId="72" xfId="0" applyFill="1" applyBorder="1" applyAlignment="1">
      <alignment horizontal="left" wrapText="1"/>
    </xf>
    <xf numFmtId="0" fontId="0" fillId="37" borderId="32" xfId="0" applyFill="1" applyBorder="1" applyAlignment="1">
      <alignment horizontal="left" wrapText="1"/>
    </xf>
    <xf numFmtId="0" fontId="0" fillId="37" borderId="33" xfId="0" applyFill="1" applyBorder="1" applyAlignment="1">
      <alignment horizontal="left" wrapText="1"/>
    </xf>
    <xf numFmtId="0" fontId="0" fillId="0" borderId="20"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37" borderId="79" xfId="0" applyFill="1" applyBorder="1" applyAlignment="1">
      <alignment horizontal="left" wrapText="1"/>
    </xf>
    <xf numFmtId="0" fontId="0" fillId="37" borderId="60" xfId="0" applyFill="1" applyBorder="1" applyAlignment="1">
      <alignment horizontal="left" wrapText="1"/>
    </xf>
    <xf numFmtId="0" fontId="0" fillId="37" borderId="80" xfId="0" applyFill="1" applyBorder="1" applyAlignment="1">
      <alignment horizontal="left" wrapText="1"/>
    </xf>
    <xf numFmtId="0" fontId="0" fillId="37" borderId="26" xfId="0" applyFill="1" applyBorder="1" applyAlignment="1">
      <alignment horizontal="left" wrapText="1"/>
    </xf>
    <xf numFmtId="0" fontId="0" fillId="37" borderId="14" xfId="0" applyFill="1" applyBorder="1" applyAlignment="1">
      <alignment horizontal="left" wrapText="1"/>
    </xf>
    <xf numFmtId="0" fontId="0" fillId="37" borderId="22" xfId="0" applyFont="1" applyFill="1" applyBorder="1" applyAlignment="1">
      <alignment horizontal="center" textRotation="90" wrapText="1"/>
    </xf>
    <xf numFmtId="0" fontId="0" fillId="37" borderId="23" xfId="0" applyFill="1" applyBorder="1" applyAlignment="1">
      <alignment horizontal="center" textRotation="90" wrapText="1"/>
    </xf>
    <xf numFmtId="0" fontId="0" fillId="37" borderId="57" xfId="0" applyFill="1" applyBorder="1" applyAlignment="1">
      <alignment horizontal="center" textRotation="90" wrapText="1"/>
    </xf>
    <xf numFmtId="0" fontId="0" fillId="37" borderId="25" xfId="0" applyFill="1" applyBorder="1" applyAlignment="1">
      <alignment horizontal="left" wrapText="1"/>
    </xf>
    <xf numFmtId="0" fontId="0" fillId="37" borderId="12" xfId="0" applyFill="1" applyBorder="1" applyAlignment="1">
      <alignment horizontal="left" wrapText="1"/>
    </xf>
    <xf numFmtId="0" fontId="0" fillId="0" borderId="4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47" xfId="0" applyFont="1" applyBorder="1" applyAlignment="1" applyProtection="1">
      <alignment horizontal="center" wrapText="1"/>
      <protection locked="0"/>
    </xf>
    <xf numFmtId="0" fontId="0" fillId="0" borderId="48" xfId="0" applyFont="1"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48" xfId="0" applyBorder="1" applyAlignment="1" applyProtection="1">
      <alignment horizontal="center" wrapText="1"/>
      <protection locked="0"/>
    </xf>
    <xf numFmtId="0" fontId="0" fillId="0" borderId="79" xfId="0" applyBorder="1" applyAlignment="1" applyProtection="1">
      <alignment horizontal="center" wrapText="1"/>
      <protection locked="0"/>
    </xf>
    <xf numFmtId="0" fontId="0" fillId="0" borderId="60" xfId="0" applyBorder="1" applyAlignment="1" applyProtection="1">
      <alignment horizontal="center" wrapText="1"/>
      <protection locked="0"/>
    </xf>
    <xf numFmtId="0" fontId="0" fillId="0" borderId="61" xfId="0" applyBorder="1" applyAlignment="1" applyProtection="1">
      <alignment horizontal="center" wrapText="1"/>
      <protection locked="0"/>
    </xf>
    <xf numFmtId="0" fontId="0" fillId="37" borderId="26" xfId="0" applyFont="1" applyFill="1" applyBorder="1" applyAlignment="1" applyProtection="1">
      <alignment horizontal="center" vertical="center" wrapText="1"/>
      <protection/>
    </xf>
    <xf numFmtId="0" fontId="0" fillId="37" borderId="14" xfId="0" applyFont="1" applyFill="1" applyBorder="1" applyAlignment="1" applyProtection="1">
      <alignment horizontal="center" vertical="center" wrapText="1"/>
      <protection/>
    </xf>
    <xf numFmtId="0" fontId="0" fillId="37" borderId="16" xfId="0" applyFont="1" applyFill="1" applyBorder="1" applyAlignment="1" applyProtection="1">
      <alignment horizontal="center" vertical="center" wrapText="1"/>
      <protection/>
    </xf>
    <xf numFmtId="0" fontId="0" fillId="37" borderId="13" xfId="0" applyFont="1" applyFill="1" applyBorder="1" applyAlignment="1" applyProtection="1">
      <alignment horizontal="center" vertical="center" wrapText="1"/>
      <protection/>
    </xf>
    <xf numFmtId="0" fontId="0" fillId="37" borderId="0" xfId="0" applyFont="1" applyFill="1" applyBorder="1" applyAlignment="1" applyProtection="1">
      <alignment horizontal="center" vertical="center" wrapText="1"/>
      <protection/>
    </xf>
    <xf numFmtId="0" fontId="0" fillId="37" borderId="24" xfId="0" applyFont="1" applyFill="1" applyBorder="1" applyAlignment="1" applyProtection="1">
      <alignment horizontal="center" vertical="center" wrapText="1"/>
      <protection/>
    </xf>
    <xf numFmtId="0" fontId="0" fillId="37" borderId="26" xfId="0" applyFont="1" applyFill="1" applyBorder="1" applyAlignment="1" applyProtection="1">
      <alignment horizontal="center" vertical="center" wrapText="1"/>
      <protection locked="0"/>
    </xf>
    <xf numFmtId="0" fontId="0" fillId="37" borderId="14" xfId="0" applyFont="1" applyFill="1" applyBorder="1" applyAlignment="1" applyProtection="1">
      <alignment horizontal="center" vertical="center" wrapText="1"/>
      <protection locked="0"/>
    </xf>
    <xf numFmtId="0" fontId="0" fillId="37" borderId="16" xfId="0" applyFont="1" applyFill="1" applyBorder="1" applyAlignment="1" applyProtection="1">
      <alignment horizontal="center" vertical="center" wrapText="1"/>
      <protection locked="0"/>
    </xf>
    <xf numFmtId="0" fontId="0" fillId="37" borderId="13" xfId="0" applyFont="1" applyFill="1" applyBorder="1" applyAlignment="1" applyProtection="1">
      <alignment horizontal="center" vertical="center" wrapText="1"/>
      <protection locked="0"/>
    </xf>
    <xf numFmtId="0" fontId="0" fillId="37" borderId="0" xfId="0" applyFont="1" applyFill="1" applyBorder="1" applyAlignment="1" applyProtection="1">
      <alignment horizontal="center" vertical="center" wrapText="1"/>
      <protection locked="0"/>
    </xf>
    <xf numFmtId="0" fontId="0" fillId="37" borderId="24" xfId="0" applyFont="1" applyFill="1" applyBorder="1" applyAlignment="1" applyProtection="1">
      <alignment horizontal="center" vertical="center" wrapText="1"/>
      <protection locked="0"/>
    </xf>
    <xf numFmtId="0" fontId="0" fillId="0" borderId="79" xfId="0" applyFont="1" applyBorder="1" applyAlignment="1" applyProtection="1">
      <alignment horizontal="center" wrapText="1"/>
      <protection locked="0"/>
    </xf>
    <xf numFmtId="0" fontId="0" fillId="38" borderId="71" xfId="0" applyFill="1" applyBorder="1" applyAlignment="1">
      <alignment horizontal="center" wrapText="1"/>
    </xf>
    <xf numFmtId="0" fontId="0" fillId="38" borderId="29" xfId="0" applyFill="1" applyBorder="1" applyAlignment="1">
      <alignment horizontal="center" wrapText="1"/>
    </xf>
    <xf numFmtId="0" fontId="0" fillId="38" borderId="34" xfId="0" applyFill="1" applyBorder="1" applyAlignment="1">
      <alignment horizontal="center" wrapText="1"/>
    </xf>
    <xf numFmtId="0" fontId="0" fillId="38" borderId="47" xfId="0" applyFill="1" applyBorder="1" applyAlignment="1">
      <alignment horizontal="center" wrapText="1"/>
    </xf>
    <xf numFmtId="0" fontId="0" fillId="38" borderId="10" xfId="0" applyFill="1" applyBorder="1" applyAlignment="1">
      <alignment horizontal="center" wrapText="1"/>
    </xf>
    <xf numFmtId="0" fontId="0" fillId="38" borderId="11" xfId="0" applyFill="1" applyBorder="1" applyAlignment="1">
      <alignment horizontal="center" wrapText="1"/>
    </xf>
    <xf numFmtId="0" fontId="0" fillId="38" borderId="72" xfId="0" applyFill="1" applyBorder="1" applyAlignment="1">
      <alignment horizontal="center" wrapText="1"/>
    </xf>
    <xf numFmtId="0" fontId="0" fillId="38" borderId="32" xfId="0" applyFill="1" applyBorder="1" applyAlignment="1">
      <alignment horizontal="center" wrapText="1"/>
    </xf>
    <xf numFmtId="0" fontId="0" fillId="38" borderId="62" xfId="0" applyFill="1" applyBorder="1" applyAlignment="1">
      <alignment horizontal="center" wrapText="1"/>
    </xf>
    <xf numFmtId="0" fontId="0" fillId="38" borderId="79" xfId="0" applyFill="1" applyBorder="1" applyAlignment="1">
      <alignment horizontal="center" wrapText="1"/>
    </xf>
    <xf numFmtId="0" fontId="0" fillId="38" borderId="60" xfId="0" applyFill="1" applyBorder="1" applyAlignment="1">
      <alignment horizontal="center" wrapText="1"/>
    </xf>
    <xf numFmtId="0" fontId="0" fillId="38" borderId="61" xfId="0" applyFill="1" applyBorder="1" applyAlignment="1">
      <alignment horizontal="center" wrapText="1"/>
    </xf>
    <xf numFmtId="0" fontId="3" fillId="40" borderId="20" xfId="0" applyFont="1" applyFill="1" applyBorder="1" applyAlignment="1" applyProtection="1">
      <alignment horizontal="center" vertical="center"/>
      <protection/>
    </xf>
    <xf numFmtId="0" fontId="3" fillId="40" borderId="17" xfId="0" applyFont="1" applyFill="1" applyBorder="1" applyAlignment="1" applyProtection="1">
      <alignment horizontal="center" vertical="center"/>
      <protection/>
    </xf>
    <xf numFmtId="207" fontId="0" fillId="40" borderId="52" xfId="0" applyNumberFormat="1" applyFill="1" applyBorder="1" applyAlignment="1" applyProtection="1">
      <alignment horizontal="center" vertical="center"/>
      <protection/>
    </xf>
    <xf numFmtId="207" fontId="0" fillId="40" borderId="17" xfId="0" applyNumberFormat="1" applyFill="1" applyBorder="1" applyAlignment="1" applyProtection="1">
      <alignment horizontal="center" vertical="center"/>
      <protection/>
    </xf>
    <xf numFmtId="0" fontId="12" fillId="37" borderId="20" xfId="0" applyFont="1" applyFill="1" applyBorder="1" applyAlignment="1" applyProtection="1">
      <alignment horizontal="left" vertical="center" wrapText="1"/>
      <protection/>
    </xf>
    <xf numFmtId="0" fontId="12" fillId="37" borderId="17" xfId="0" applyFont="1" applyFill="1" applyBorder="1" applyAlignment="1" applyProtection="1">
      <alignment horizontal="left" vertical="center" wrapText="1"/>
      <protection/>
    </xf>
    <xf numFmtId="0" fontId="12" fillId="37" borderId="21" xfId="0" applyFont="1" applyFill="1" applyBorder="1" applyAlignment="1" applyProtection="1">
      <alignment horizontal="left" vertical="center" wrapText="1"/>
      <protection/>
    </xf>
    <xf numFmtId="0" fontId="0" fillId="0" borderId="71" xfId="0" applyBorder="1" applyAlignment="1" applyProtection="1">
      <alignment horizontal="center" wrapText="1"/>
      <protection locked="0"/>
    </xf>
    <xf numFmtId="0" fontId="0" fillId="0" borderId="29"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72"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80" xfId="0" applyBorder="1" applyAlignment="1" applyProtection="1">
      <alignment horizontal="center" wrapText="1"/>
      <protection locked="0"/>
    </xf>
    <xf numFmtId="0" fontId="3" fillId="0" borderId="48" xfId="0" applyFont="1" applyBorder="1" applyAlignment="1" applyProtection="1">
      <alignment horizontal="center" wrapText="1"/>
      <protection locked="0"/>
    </xf>
    <xf numFmtId="0" fontId="3" fillId="0" borderId="18" xfId="0"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0" fillId="35" borderId="79" xfId="0" applyFont="1" applyFill="1" applyBorder="1" applyAlignment="1" applyProtection="1">
      <alignment horizontal="center" wrapText="1"/>
      <protection/>
    </xf>
    <xf numFmtId="0" fontId="0" fillId="35" borderId="60" xfId="0" applyFont="1" applyFill="1" applyBorder="1" applyAlignment="1" applyProtection="1">
      <alignment horizontal="center" wrapText="1"/>
      <protection/>
    </xf>
    <xf numFmtId="0" fontId="0" fillId="35" borderId="61" xfId="0" applyFont="1" applyFill="1" applyBorder="1" applyAlignment="1" applyProtection="1">
      <alignment horizontal="center" wrapText="1"/>
      <protection/>
    </xf>
    <xf numFmtId="0" fontId="0" fillId="35" borderId="72" xfId="0" applyFont="1" applyFill="1" applyBorder="1" applyAlignment="1" applyProtection="1">
      <alignment horizontal="center" wrapText="1"/>
      <protection/>
    </xf>
    <xf numFmtId="0" fontId="0" fillId="35" borderId="32" xfId="0" applyFont="1" applyFill="1" applyBorder="1" applyAlignment="1" applyProtection="1">
      <alignment horizontal="center" wrapText="1"/>
      <protection/>
    </xf>
    <xf numFmtId="0" fontId="0" fillId="35" borderId="62" xfId="0" applyFont="1" applyFill="1" applyBorder="1" applyAlignment="1" applyProtection="1">
      <alignment horizontal="center" wrapText="1"/>
      <protection/>
    </xf>
    <xf numFmtId="0" fontId="0" fillId="38" borderId="26" xfId="0" applyFont="1" applyFill="1" applyBorder="1" applyAlignment="1" applyProtection="1">
      <alignment horizontal="center" vertical="center"/>
      <protection locked="0"/>
    </xf>
    <xf numFmtId="0" fontId="0" fillId="38" borderId="14" xfId="0" applyFont="1" applyFill="1" applyBorder="1" applyAlignment="1" applyProtection="1">
      <alignment horizontal="center" vertical="center"/>
      <protection locked="0"/>
    </xf>
    <xf numFmtId="0" fontId="0" fillId="38" borderId="16" xfId="0" applyFont="1" applyFill="1" applyBorder="1" applyAlignment="1" applyProtection="1">
      <alignment horizontal="center" vertical="center"/>
      <protection locked="0"/>
    </xf>
    <xf numFmtId="0" fontId="0" fillId="38" borderId="25" xfId="0" applyFont="1" applyFill="1" applyBorder="1" applyAlignment="1" applyProtection="1">
      <alignment horizontal="center" vertical="center"/>
      <protection locked="0"/>
    </xf>
    <xf numFmtId="0" fontId="0" fillId="38" borderId="12" xfId="0" applyFont="1" applyFill="1" applyBorder="1" applyAlignment="1" applyProtection="1">
      <alignment horizontal="center" vertical="center"/>
      <protection locked="0"/>
    </xf>
    <xf numFmtId="0" fontId="0" fillId="38" borderId="58" xfId="0" applyFont="1" applyFill="1" applyBorder="1" applyAlignment="1" applyProtection="1">
      <alignment horizontal="center" vertical="center"/>
      <protection locked="0"/>
    </xf>
    <xf numFmtId="0" fontId="0" fillId="35" borderId="76" xfId="0" applyFont="1" applyFill="1" applyBorder="1" applyAlignment="1" applyProtection="1">
      <alignment horizontal="center" vertical="center" wrapText="1"/>
      <protection/>
    </xf>
    <xf numFmtId="0" fontId="0" fillId="35" borderId="81" xfId="0" applyFont="1" applyFill="1" applyBorder="1" applyAlignment="1" applyProtection="1">
      <alignment horizontal="center" vertical="center" wrapText="1"/>
      <protection/>
    </xf>
    <xf numFmtId="0" fontId="0" fillId="35" borderId="77"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12" borderId="28" xfId="0" applyFont="1" applyFill="1" applyBorder="1" applyAlignment="1" applyProtection="1">
      <alignment horizontal="center" vertical="center"/>
      <protection/>
    </xf>
    <xf numFmtId="0" fontId="0" fillId="12" borderId="54"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58" xfId="0" applyFont="1" applyFill="1" applyBorder="1" applyAlignment="1" applyProtection="1">
      <alignment horizontal="center" vertical="center"/>
      <protection/>
    </xf>
    <xf numFmtId="0" fontId="0" fillId="37" borderId="76" xfId="0" applyFont="1" applyFill="1" applyBorder="1" applyAlignment="1" applyProtection="1">
      <alignment horizontal="center" vertical="center"/>
      <protection/>
    </xf>
    <xf numFmtId="0" fontId="0" fillId="37" borderId="81" xfId="0" applyFont="1" applyFill="1" applyBorder="1" applyAlignment="1" applyProtection="1">
      <alignment horizontal="center" vertical="center"/>
      <protection/>
    </xf>
    <xf numFmtId="0" fontId="0" fillId="37" borderId="77"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12" xfId="0" applyFont="1" applyFill="1" applyBorder="1" applyAlignment="1" applyProtection="1">
      <alignment horizontal="center" vertical="center"/>
      <protection/>
    </xf>
    <xf numFmtId="0" fontId="0" fillId="38" borderId="82" xfId="0" applyFont="1" applyFill="1" applyBorder="1" applyAlignment="1" applyProtection="1">
      <alignment horizontal="center" vertical="center"/>
      <protection locked="0"/>
    </xf>
    <xf numFmtId="0" fontId="0" fillId="38" borderId="69" xfId="0" applyFont="1" applyFill="1" applyBorder="1" applyAlignment="1" applyProtection="1">
      <alignment horizontal="center" vertical="center"/>
      <protection locked="0"/>
    </xf>
    <xf numFmtId="0" fontId="28" fillId="37" borderId="83" xfId="0" applyFont="1" applyFill="1" applyBorder="1" applyAlignment="1" applyProtection="1">
      <alignment horizontal="center" vertical="center"/>
      <protection/>
    </xf>
    <xf numFmtId="0" fontId="28" fillId="37" borderId="44" xfId="0" applyFont="1" applyFill="1" applyBorder="1" applyAlignment="1" applyProtection="1">
      <alignment horizontal="center" vertical="center"/>
      <protection/>
    </xf>
    <xf numFmtId="0" fontId="0" fillId="37" borderId="0" xfId="0" applyFill="1" applyBorder="1" applyAlignment="1" applyProtection="1">
      <alignment horizontal="center" wrapText="1"/>
      <protection/>
    </xf>
    <xf numFmtId="0" fontId="0" fillId="37" borderId="24" xfId="0" applyFill="1" applyBorder="1" applyAlignment="1" applyProtection="1">
      <alignment horizontal="center" wrapText="1"/>
      <protection/>
    </xf>
    <xf numFmtId="0" fontId="0" fillId="37" borderId="12" xfId="0" applyFill="1" applyBorder="1" applyAlignment="1" applyProtection="1">
      <alignment horizontal="center" wrapText="1"/>
      <protection/>
    </xf>
    <xf numFmtId="0" fontId="0" fillId="37" borderId="58" xfId="0" applyFill="1" applyBorder="1" applyAlignment="1" applyProtection="1">
      <alignment horizontal="center" wrapText="1"/>
      <protection/>
    </xf>
    <xf numFmtId="0" fontId="0" fillId="35" borderId="25" xfId="0" applyFont="1" applyFill="1" applyBorder="1" applyAlignment="1" applyProtection="1">
      <alignment horizontal="center"/>
      <protection/>
    </xf>
    <xf numFmtId="0" fontId="0" fillId="35" borderId="12" xfId="0" applyFont="1" applyFill="1" applyBorder="1" applyAlignment="1" applyProtection="1">
      <alignment horizontal="center"/>
      <protection/>
    </xf>
    <xf numFmtId="0" fontId="0" fillId="35" borderId="68" xfId="0" applyFont="1" applyFill="1" applyBorder="1" applyAlignment="1" applyProtection="1">
      <alignment horizontal="center"/>
      <protection/>
    </xf>
    <xf numFmtId="0" fontId="0" fillId="36" borderId="84" xfId="0" applyFont="1" applyFill="1" applyBorder="1" applyAlignment="1" applyProtection="1">
      <alignment horizontal="right" wrapText="1"/>
      <protection/>
    </xf>
    <xf numFmtId="0" fontId="0" fillId="36" borderId="85" xfId="0" applyFill="1" applyBorder="1" applyAlignment="1" applyProtection="1">
      <alignment horizontal="right" wrapText="1"/>
      <protection/>
    </xf>
    <xf numFmtId="0" fontId="0" fillId="36" borderId="86" xfId="0" applyFill="1" applyBorder="1" applyAlignment="1" applyProtection="1">
      <alignment horizontal="right" wrapText="1"/>
      <protection/>
    </xf>
    <xf numFmtId="0" fontId="0" fillId="35" borderId="26" xfId="0" applyFont="1" applyFill="1" applyBorder="1" applyAlignment="1" applyProtection="1">
      <alignment horizontal="center" vertical="center" wrapText="1"/>
      <protection/>
    </xf>
    <xf numFmtId="0" fontId="0" fillId="35" borderId="14" xfId="0" applyFill="1" applyBorder="1" applyAlignment="1" applyProtection="1">
      <alignment horizontal="center" vertical="center" wrapText="1"/>
      <protection/>
    </xf>
    <xf numFmtId="0" fontId="0" fillId="35" borderId="16" xfId="0"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xf>
    <xf numFmtId="0" fontId="0" fillId="35" borderId="0" xfId="0" applyFill="1" applyBorder="1" applyAlignment="1" applyProtection="1">
      <alignment horizontal="center" vertical="center" wrapText="1"/>
      <protection/>
    </xf>
    <xf numFmtId="0" fontId="0" fillId="35" borderId="24" xfId="0" applyFill="1" applyBorder="1" applyAlignment="1" applyProtection="1">
      <alignment horizontal="center" vertical="center" wrapText="1"/>
      <protection/>
    </xf>
    <xf numFmtId="0" fontId="0" fillId="35" borderId="49" xfId="0" applyFill="1" applyBorder="1" applyAlignment="1" applyProtection="1">
      <alignment horizontal="center" vertical="center" wrapText="1"/>
      <protection/>
    </xf>
    <xf numFmtId="0" fontId="0" fillId="35" borderId="50" xfId="0" applyFill="1" applyBorder="1" applyAlignment="1" applyProtection="1">
      <alignment horizontal="center" vertical="center" wrapText="1"/>
      <protection/>
    </xf>
    <xf numFmtId="0" fontId="0" fillId="35" borderId="59" xfId="0" applyFill="1" applyBorder="1" applyAlignment="1" applyProtection="1">
      <alignment horizontal="center" vertical="center" wrapText="1"/>
      <protection/>
    </xf>
    <xf numFmtId="0" fontId="0" fillId="35" borderId="60" xfId="0" applyFill="1" applyBorder="1" applyAlignment="1" applyProtection="1">
      <alignment horizontal="center" wrapText="1"/>
      <protection/>
    </xf>
    <xf numFmtId="0" fontId="0" fillId="35" borderId="61" xfId="0" applyFill="1" applyBorder="1" applyAlignment="1" applyProtection="1">
      <alignment horizontal="center" wrapText="1"/>
      <protection/>
    </xf>
    <xf numFmtId="0" fontId="0" fillId="35" borderId="76" xfId="0" applyFont="1" applyFill="1" applyBorder="1" applyAlignment="1" applyProtection="1">
      <alignment horizontal="left" vertical="center" wrapText="1"/>
      <protection/>
    </xf>
    <xf numFmtId="0" fontId="0" fillId="35" borderId="81" xfId="0" applyFont="1" applyFill="1" applyBorder="1" applyAlignment="1" applyProtection="1">
      <alignment horizontal="left" vertical="center" wrapText="1"/>
      <protection/>
    </xf>
    <xf numFmtId="0" fontId="0" fillId="35" borderId="77" xfId="0" applyFont="1" applyFill="1" applyBorder="1" applyAlignment="1" applyProtection="1">
      <alignment horizontal="left" vertical="center" wrapText="1"/>
      <protection/>
    </xf>
    <xf numFmtId="0" fontId="0" fillId="35" borderId="13"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78" xfId="0" applyFont="1" applyFill="1" applyBorder="1" applyAlignment="1" applyProtection="1">
      <alignment horizontal="left" vertical="center" wrapText="1"/>
      <protection/>
    </xf>
    <xf numFmtId="0" fontId="0" fillId="35" borderId="49" xfId="0" applyFont="1" applyFill="1" applyBorder="1" applyAlignment="1" applyProtection="1">
      <alignment horizontal="left" vertical="center" wrapText="1"/>
      <protection/>
    </xf>
    <xf numFmtId="0" fontId="0" fillId="35" borderId="50" xfId="0" applyFont="1" applyFill="1" applyBorder="1" applyAlignment="1" applyProtection="1">
      <alignment horizontal="left" vertical="center" wrapText="1"/>
      <protection/>
    </xf>
    <xf numFmtId="0" fontId="0" fillId="35" borderId="73" xfId="0" applyFont="1" applyFill="1" applyBorder="1" applyAlignment="1" applyProtection="1">
      <alignment horizontal="left" vertical="center" wrapText="1"/>
      <protection/>
    </xf>
    <xf numFmtId="0" fontId="0" fillId="12" borderId="83" xfId="0" applyFont="1" applyFill="1" applyBorder="1" applyAlignment="1" applyProtection="1">
      <alignment horizontal="center" vertical="center"/>
      <protection/>
    </xf>
    <xf numFmtId="0" fontId="0" fillId="12" borderId="24" xfId="0" applyFont="1" applyFill="1" applyBorder="1" applyAlignment="1" applyProtection="1">
      <alignment horizontal="center" vertical="center"/>
      <protection/>
    </xf>
    <xf numFmtId="0" fontId="0" fillId="12" borderId="53" xfId="0" applyFont="1" applyFill="1" applyBorder="1" applyAlignment="1" applyProtection="1">
      <alignment horizontal="center" vertical="center"/>
      <protection/>
    </xf>
    <xf numFmtId="0" fontId="0" fillId="12" borderId="59" xfId="0" applyFont="1" applyFill="1" applyBorder="1" applyAlignment="1" applyProtection="1">
      <alignment horizontal="center" vertical="center"/>
      <protection/>
    </xf>
    <xf numFmtId="0" fontId="0" fillId="35" borderId="47" xfId="0" applyFont="1" applyFill="1" applyBorder="1" applyAlignment="1" applyProtection="1">
      <alignment horizontal="right"/>
      <protection/>
    </xf>
    <xf numFmtId="0" fontId="0" fillId="35" borderId="10" xfId="0" applyFill="1" applyBorder="1" applyAlignment="1" applyProtection="1">
      <alignment horizontal="right"/>
      <protection/>
    </xf>
    <xf numFmtId="0" fontId="0" fillId="35" borderId="11" xfId="0" applyFill="1" applyBorder="1" applyAlignment="1" applyProtection="1">
      <alignment horizontal="right"/>
      <protection/>
    </xf>
    <xf numFmtId="0" fontId="0" fillId="0" borderId="10"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47" xfId="0" applyFill="1" applyBorder="1" applyAlignment="1" applyProtection="1">
      <alignment horizontal="center"/>
      <protection locked="0"/>
    </xf>
    <xf numFmtId="2" fontId="0" fillId="12" borderId="10" xfId="0" applyNumberFormat="1" applyFill="1" applyBorder="1" applyAlignment="1" applyProtection="1">
      <alignment horizontal="center"/>
      <protection/>
    </xf>
    <xf numFmtId="2" fontId="0" fillId="12" borderId="11" xfId="0" applyNumberFormat="1" applyFill="1" applyBorder="1" applyAlignment="1" applyProtection="1">
      <alignment horizontal="center"/>
      <protection/>
    </xf>
    <xf numFmtId="0" fontId="0" fillId="35" borderId="48" xfId="0" applyFont="1" applyFill="1" applyBorder="1" applyAlignment="1" applyProtection="1">
      <alignment horizontal="right"/>
      <protection/>
    </xf>
    <xf numFmtId="0" fontId="0" fillId="35" borderId="18" xfId="0" applyFill="1" applyBorder="1" applyAlignment="1" applyProtection="1">
      <alignment horizontal="right"/>
      <protection/>
    </xf>
    <xf numFmtId="0" fontId="0" fillId="35" borderId="19" xfId="0" applyFill="1" applyBorder="1" applyAlignment="1" applyProtection="1">
      <alignment horizontal="right"/>
      <protection/>
    </xf>
    <xf numFmtId="0" fontId="2" fillId="37" borderId="85" xfId="0" applyFont="1" applyFill="1" applyBorder="1" applyAlignment="1" applyProtection="1">
      <alignment horizontal="center" vertical="center" wrapText="1"/>
      <protection/>
    </xf>
    <xf numFmtId="0" fontId="2" fillId="37" borderId="82" xfId="0" applyFont="1" applyFill="1" applyBorder="1" applyAlignment="1" applyProtection="1">
      <alignment horizontal="center" vertical="center" wrapText="1"/>
      <protection/>
    </xf>
    <xf numFmtId="0" fontId="2" fillId="37" borderId="15" xfId="0" applyFont="1" applyFill="1" applyBorder="1" applyAlignment="1" applyProtection="1">
      <alignment horizontal="center" vertical="center" wrapText="1"/>
      <protection/>
    </xf>
    <xf numFmtId="0" fontId="0" fillId="37" borderId="60" xfId="0" applyFont="1" applyFill="1" applyBorder="1" applyAlignment="1" applyProtection="1">
      <alignment horizontal="center" vertical="center" wrapText="1"/>
      <protection/>
    </xf>
    <xf numFmtId="0" fontId="0" fillId="37" borderId="61" xfId="0" applyFont="1" applyFill="1" applyBorder="1" applyAlignment="1" applyProtection="1">
      <alignment horizontal="center" vertical="center" wrapText="1"/>
      <protection/>
    </xf>
    <xf numFmtId="0" fontId="0" fillId="37" borderId="29" xfId="0" applyFont="1" applyFill="1" applyBorder="1" applyAlignment="1" applyProtection="1">
      <alignment horizontal="center" vertical="center" wrapText="1"/>
      <protection/>
    </xf>
    <xf numFmtId="0" fontId="0" fillId="37" borderId="3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6" borderId="49" xfId="0" applyFont="1" applyFill="1" applyBorder="1" applyAlignment="1" applyProtection="1">
      <alignment horizontal="right" wrapText="1"/>
      <protection/>
    </xf>
    <xf numFmtId="0" fontId="0" fillId="36" borderId="50" xfId="0" applyFill="1" applyBorder="1" applyAlignment="1" applyProtection="1">
      <alignment horizontal="right" wrapText="1"/>
      <protection/>
    </xf>
    <xf numFmtId="0" fontId="0" fillId="36" borderId="59" xfId="0" applyFill="1" applyBorder="1" applyAlignment="1" applyProtection="1">
      <alignment horizontal="right" wrapText="1"/>
      <protection/>
    </xf>
    <xf numFmtId="0" fontId="0" fillId="35" borderId="50" xfId="0" applyFont="1" applyFill="1" applyBorder="1" applyAlignment="1" applyProtection="1">
      <alignment horizontal="center" vertical="center"/>
      <protection/>
    </xf>
    <xf numFmtId="0" fontId="0" fillId="35" borderId="49" xfId="0" applyFont="1" applyFill="1" applyBorder="1" applyAlignment="1" applyProtection="1">
      <alignment horizontal="center" vertical="center"/>
      <protection/>
    </xf>
    <xf numFmtId="0" fontId="0" fillId="35" borderId="87" xfId="0" applyFont="1" applyFill="1" applyBorder="1" applyAlignment="1" applyProtection="1">
      <alignment horizontal="right"/>
      <protection/>
    </xf>
    <xf numFmtId="0" fontId="0" fillId="35" borderId="15" xfId="0" applyFill="1" applyBorder="1" applyAlignment="1" applyProtection="1">
      <alignment horizontal="right"/>
      <protection/>
    </xf>
    <xf numFmtId="0" fontId="0" fillId="35" borderId="74" xfId="0" applyFill="1" applyBorder="1" applyAlignment="1" applyProtection="1">
      <alignment horizontal="right"/>
      <protection/>
    </xf>
    <xf numFmtId="0" fontId="0" fillId="35" borderId="26" xfId="0" applyFont="1" applyFill="1" applyBorder="1" applyAlignment="1" applyProtection="1">
      <alignment horizontal="center" wrapText="1"/>
      <protection/>
    </xf>
    <xf numFmtId="0" fontId="0" fillId="35" borderId="14" xfId="0" applyFont="1" applyFill="1" applyBorder="1" applyAlignment="1" applyProtection="1">
      <alignment horizontal="center" wrapText="1"/>
      <protection/>
    </xf>
    <xf numFmtId="0" fontId="0" fillId="35" borderId="16" xfId="0" applyFont="1" applyFill="1" applyBorder="1" applyAlignment="1" applyProtection="1">
      <alignment horizontal="center" wrapText="1"/>
      <protection/>
    </xf>
    <xf numFmtId="0" fontId="0" fillId="35" borderId="25" xfId="0" applyFont="1" applyFill="1" applyBorder="1" applyAlignment="1" applyProtection="1">
      <alignment horizontal="center" wrapText="1"/>
      <protection/>
    </xf>
    <xf numFmtId="0" fontId="0" fillId="35" borderId="12" xfId="0" applyFont="1" applyFill="1" applyBorder="1" applyAlignment="1" applyProtection="1">
      <alignment horizontal="center" wrapText="1"/>
      <protection/>
    </xf>
    <xf numFmtId="0" fontId="0" fillId="35" borderId="58" xfId="0" applyFont="1" applyFill="1" applyBorder="1" applyAlignment="1" applyProtection="1">
      <alignment horizontal="center" wrapText="1"/>
      <protection/>
    </xf>
    <xf numFmtId="0" fontId="0" fillId="36" borderId="26" xfId="0" applyFill="1" applyBorder="1" applyAlignment="1" applyProtection="1">
      <alignment horizontal="center"/>
      <protection/>
    </xf>
    <xf numFmtId="0" fontId="0" fillId="36" borderId="14" xfId="0" applyFill="1" applyBorder="1" applyAlignment="1" applyProtection="1">
      <alignment horizontal="center"/>
      <protection/>
    </xf>
    <xf numFmtId="0" fontId="0" fillId="36" borderId="16" xfId="0" applyFill="1" applyBorder="1" applyAlignment="1" applyProtection="1">
      <alignment horizontal="center"/>
      <protection/>
    </xf>
    <xf numFmtId="0" fontId="0" fillId="36" borderId="13" xfId="0" applyFill="1" applyBorder="1" applyAlignment="1" applyProtection="1">
      <alignment horizontal="center"/>
      <protection/>
    </xf>
    <xf numFmtId="0" fontId="0" fillId="36" borderId="0" xfId="0" applyFill="1" applyBorder="1" applyAlignment="1" applyProtection="1">
      <alignment horizontal="center"/>
      <protection/>
    </xf>
    <xf numFmtId="0" fontId="0" fillId="36" borderId="24" xfId="0" applyFill="1" applyBorder="1" applyAlignment="1" applyProtection="1">
      <alignment horizontal="center"/>
      <protection/>
    </xf>
    <xf numFmtId="0" fontId="5" fillId="35" borderId="26" xfId="0" applyFont="1" applyFill="1" applyBorder="1" applyAlignment="1" applyProtection="1">
      <alignment horizontal="center" vertical="center" wrapText="1"/>
      <protection/>
    </xf>
    <xf numFmtId="0" fontId="2" fillId="37" borderId="88" xfId="0" applyFont="1" applyFill="1" applyBorder="1" applyAlignment="1" applyProtection="1">
      <alignment horizontal="center" vertical="center" wrapText="1"/>
      <protection/>
    </xf>
    <xf numFmtId="0" fontId="2" fillId="37" borderId="89" xfId="0" applyFont="1" applyFill="1" applyBorder="1" applyAlignment="1" applyProtection="1">
      <alignment horizontal="center" vertical="center" wrapText="1"/>
      <protection/>
    </xf>
    <xf numFmtId="0" fontId="2" fillId="37" borderId="74"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0" fillId="12" borderId="18" xfId="0" applyFont="1" applyFill="1" applyBorder="1" applyAlignment="1" applyProtection="1">
      <alignment horizontal="center"/>
      <protection/>
    </xf>
    <xf numFmtId="0" fontId="0" fillId="12" borderId="18" xfId="0" applyFill="1" applyBorder="1" applyAlignment="1" applyProtection="1">
      <alignment horizontal="center"/>
      <protection/>
    </xf>
    <xf numFmtId="0" fontId="0" fillId="12" borderId="19" xfId="0" applyFill="1" applyBorder="1" applyAlignment="1" applyProtection="1">
      <alignment horizontal="center"/>
      <protection/>
    </xf>
    <xf numFmtId="0" fontId="3" fillId="37" borderId="0" xfId="0" applyFont="1" applyFill="1" applyBorder="1" applyAlignment="1" applyProtection="1">
      <alignment horizontal="center" vertical="center" wrapText="1"/>
      <protection/>
    </xf>
    <xf numFmtId="0" fontId="3" fillId="37" borderId="24" xfId="0" applyFont="1" applyFill="1" applyBorder="1" applyAlignment="1" applyProtection="1">
      <alignment horizontal="center" vertical="center" wrapText="1"/>
      <protection/>
    </xf>
    <xf numFmtId="0" fontId="3" fillId="37" borderId="12" xfId="0" applyFont="1" applyFill="1" applyBorder="1" applyAlignment="1" applyProtection="1">
      <alignment horizontal="center" vertical="center" wrapText="1"/>
      <protection/>
    </xf>
    <xf numFmtId="0" fontId="3" fillId="37" borderId="58" xfId="0" applyFont="1" applyFill="1" applyBorder="1" applyAlignment="1" applyProtection="1">
      <alignment horizontal="center" vertical="center" wrapText="1"/>
      <protection/>
    </xf>
    <xf numFmtId="0" fontId="0" fillId="35" borderId="18" xfId="0" applyFont="1" applyFill="1" applyBorder="1" applyAlignment="1" applyProtection="1">
      <alignment horizontal="right"/>
      <protection/>
    </xf>
    <xf numFmtId="0" fontId="0" fillId="35" borderId="19" xfId="0" applyFont="1" applyFill="1" applyBorder="1" applyAlignment="1" applyProtection="1">
      <alignment horizontal="right"/>
      <protection/>
    </xf>
    <xf numFmtId="0" fontId="0" fillId="0" borderId="48"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37" borderId="47" xfId="0" applyFont="1" applyFill="1" applyBorder="1" applyAlignment="1" applyProtection="1">
      <alignment horizontal="center"/>
      <protection/>
    </xf>
    <xf numFmtId="0" fontId="0" fillId="37" borderId="10" xfId="0" applyFont="1" applyFill="1" applyBorder="1" applyAlignment="1" applyProtection="1">
      <alignment horizontal="center"/>
      <protection/>
    </xf>
    <xf numFmtId="0" fontId="0" fillId="37" borderId="55" xfId="0" applyFont="1" applyFill="1" applyBorder="1" applyAlignment="1" applyProtection="1">
      <alignment horizontal="center"/>
      <protection/>
    </xf>
    <xf numFmtId="0" fontId="0" fillId="12" borderId="55" xfId="0" applyFill="1" applyBorder="1" applyAlignment="1" applyProtection="1">
      <alignment horizontal="center" wrapText="1"/>
      <protection/>
    </xf>
    <xf numFmtId="0" fontId="0" fillId="12" borderId="29" xfId="0" applyFill="1" applyBorder="1" applyAlignment="1" applyProtection="1">
      <alignment horizontal="center" wrapText="1"/>
      <protection/>
    </xf>
    <xf numFmtId="0" fontId="0" fillId="12" borderId="34" xfId="0" applyFill="1" applyBorder="1" applyAlignment="1" applyProtection="1">
      <alignment horizontal="center" wrapText="1"/>
      <protection/>
    </xf>
    <xf numFmtId="0" fontId="0" fillId="33" borderId="49" xfId="0" applyFill="1" applyBorder="1" applyAlignment="1" applyProtection="1">
      <alignment horizontal="center"/>
      <protection/>
    </xf>
    <xf numFmtId="0" fontId="0" fillId="33" borderId="50" xfId="0" applyFill="1" applyBorder="1" applyAlignment="1" applyProtection="1">
      <alignment horizontal="center"/>
      <protection/>
    </xf>
    <xf numFmtId="0" fontId="0" fillId="33" borderId="59" xfId="0" applyFill="1" applyBorder="1" applyAlignment="1" applyProtection="1">
      <alignment horizontal="center"/>
      <protection/>
    </xf>
    <xf numFmtId="0" fontId="5" fillId="35" borderId="26" xfId="0" applyFont="1"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24" xfId="0" applyFill="1" applyBorder="1" applyAlignment="1" applyProtection="1">
      <alignment horizontal="center" vertical="center"/>
      <protection/>
    </xf>
    <xf numFmtId="0" fontId="0" fillId="35" borderId="49" xfId="0" applyFill="1" applyBorder="1" applyAlignment="1" applyProtection="1">
      <alignment horizontal="center" vertical="center"/>
      <protection/>
    </xf>
    <xf numFmtId="0" fontId="0" fillId="35" borderId="50" xfId="0" applyFill="1" applyBorder="1" applyAlignment="1" applyProtection="1">
      <alignment horizontal="center" vertical="center"/>
      <protection/>
    </xf>
    <xf numFmtId="0" fontId="0" fillId="35" borderId="59" xfId="0" applyFill="1" applyBorder="1" applyAlignment="1" applyProtection="1">
      <alignment horizontal="center" vertical="center"/>
      <protection/>
    </xf>
    <xf numFmtId="0" fontId="0" fillId="35" borderId="71" xfId="0" applyFont="1" applyFill="1" applyBorder="1" applyAlignment="1" applyProtection="1">
      <alignment horizontal="center" wrapText="1"/>
      <protection/>
    </xf>
    <xf numFmtId="0" fontId="0" fillId="35" borderId="29" xfId="0" applyFont="1" applyFill="1" applyBorder="1" applyAlignment="1" applyProtection="1">
      <alignment horizontal="center" wrapText="1"/>
      <protection/>
    </xf>
    <xf numFmtId="10" fontId="0" fillId="12" borderId="55" xfId="0" applyNumberFormat="1" applyFill="1" applyBorder="1" applyAlignment="1" applyProtection="1">
      <alignment horizontal="center" wrapText="1"/>
      <protection/>
    </xf>
    <xf numFmtId="10" fontId="0" fillId="12" borderId="29" xfId="0" applyNumberFormat="1" applyFill="1" applyBorder="1" applyAlignment="1" applyProtection="1">
      <alignment horizontal="center" wrapText="1"/>
      <protection/>
    </xf>
    <xf numFmtId="10" fontId="0" fillId="12" borderId="34" xfId="0" applyNumberFormat="1" applyFill="1" applyBorder="1" applyAlignment="1" applyProtection="1">
      <alignment horizontal="center" wrapText="1"/>
      <protection/>
    </xf>
    <xf numFmtId="0" fontId="0" fillId="35" borderId="55" xfId="0" applyFont="1" applyFill="1" applyBorder="1" applyAlignment="1" applyProtection="1">
      <alignment horizontal="center" wrapText="1"/>
      <protection/>
    </xf>
    <xf numFmtId="0" fontId="0" fillId="35" borderId="90" xfId="0" applyFont="1" applyFill="1" applyBorder="1" applyAlignment="1" applyProtection="1">
      <alignment horizontal="center" wrapText="1"/>
      <protection/>
    </xf>
    <xf numFmtId="0" fontId="0" fillId="35" borderId="30" xfId="0" applyFont="1" applyFill="1" applyBorder="1" applyAlignment="1" applyProtection="1">
      <alignment horizontal="center" wrapText="1"/>
      <protection/>
    </xf>
    <xf numFmtId="0" fontId="0" fillId="12" borderId="32" xfId="0" applyFont="1" applyFill="1" applyBorder="1" applyAlignment="1" applyProtection="1">
      <alignment horizontal="center"/>
      <protection/>
    </xf>
    <xf numFmtId="0" fontId="0" fillId="12" borderId="32" xfId="0" applyFill="1" applyBorder="1" applyAlignment="1" applyProtection="1">
      <alignment horizontal="center"/>
      <protection/>
    </xf>
    <xf numFmtId="0" fontId="0" fillId="12" borderId="62" xfId="0" applyFill="1" applyBorder="1" applyAlignment="1" applyProtection="1">
      <alignment horizontal="center"/>
      <protection/>
    </xf>
    <xf numFmtId="0" fontId="0" fillId="35" borderId="56" xfId="0" applyFont="1" applyFill="1" applyBorder="1" applyAlignment="1" applyProtection="1">
      <alignment horizontal="center" wrapText="1"/>
      <protection/>
    </xf>
    <xf numFmtId="0" fontId="0" fillId="35" borderId="16"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35" borderId="59" xfId="0" applyFont="1" applyFill="1" applyBorder="1" applyAlignment="1" applyProtection="1">
      <alignment horizontal="center" vertical="center" wrapText="1"/>
      <protection/>
    </xf>
    <xf numFmtId="0" fontId="0" fillId="35" borderId="47" xfId="0" applyFont="1" applyFill="1" applyBorder="1" applyAlignment="1" applyProtection="1">
      <alignment horizontal="center" wrapText="1"/>
      <protection/>
    </xf>
    <xf numFmtId="0" fontId="0" fillId="35" borderId="10" xfId="0" applyFont="1" applyFill="1" applyBorder="1" applyAlignment="1" applyProtection="1">
      <alignment horizontal="center" wrapText="1"/>
      <protection/>
    </xf>
    <xf numFmtId="0" fontId="0" fillId="39" borderId="55" xfId="0" applyFill="1" applyBorder="1" applyAlignment="1" applyProtection="1">
      <alignment horizontal="center" wrapText="1"/>
      <protection locked="0"/>
    </xf>
    <xf numFmtId="0" fontId="0" fillId="39" borderId="29" xfId="0" applyFill="1" applyBorder="1" applyAlignment="1" applyProtection="1">
      <alignment horizontal="center" wrapText="1"/>
      <protection locked="0"/>
    </xf>
    <xf numFmtId="0" fontId="0" fillId="39" borderId="34" xfId="0" applyFill="1" applyBorder="1" applyAlignment="1" applyProtection="1">
      <alignment horizontal="center" wrapText="1"/>
      <protection locked="0"/>
    </xf>
    <xf numFmtId="0" fontId="0" fillId="37" borderId="29" xfId="0" applyFont="1" applyFill="1" applyBorder="1" applyAlignment="1" applyProtection="1">
      <alignment horizontal="center"/>
      <protection/>
    </xf>
    <xf numFmtId="0" fontId="0" fillId="35" borderId="47" xfId="0" applyFill="1" applyBorder="1" applyAlignment="1" applyProtection="1">
      <alignment horizontal="right"/>
      <protection locked="0"/>
    </xf>
    <xf numFmtId="0" fontId="0" fillId="35" borderId="10" xfId="0" applyFill="1" applyBorder="1" applyAlignment="1" applyProtection="1">
      <alignment horizontal="right"/>
      <protection locked="0"/>
    </xf>
    <xf numFmtId="0" fontId="0" fillId="35" borderId="11" xfId="0" applyFill="1" applyBorder="1" applyAlignment="1" applyProtection="1">
      <alignment horizontal="right"/>
      <protection locked="0"/>
    </xf>
    <xf numFmtId="0" fontId="0" fillId="49" borderId="71" xfId="0" applyFill="1" applyBorder="1" applyAlignment="1" applyProtection="1">
      <alignment horizontal="center"/>
      <protection locked="0"/>
    </xf>
    <xf numFmtId="0" fontId="0" fillId="49" borderId="29" xfId="0" applyFill="1" applyBorder="1" applyAlignment="1" applyProtection="1">
      <alignment horizontal="center"/>
      <protection locked="0"/>
    </xf>
    <xf numFmtId="0" fontId="0" fillId="49" borderId="34" xfId="0" applyFill="1" applyBorder="1" applyAlignment="1" applyProtection="1">
      <alignment horizontal="center"/>
      <protection locked="0"/>
    </xf>
    <xf numFmtId="0" fontId="3" fillId="49" borderId="71" xfId="0" applyFont="1" applyFill="1" applyBorder="1" applyAlignment="1" applyProtection="1">
      <alignment horizontal="center"/>
      <protection locked="0"/>
    </xf>
    <xf numFmtId="0" fontId="3" fillId="49" borderId="29" xfId="0" applyFont="1" applyFill="1" applyBorder="1" applyAlignment="1" applyProtection="1">
      <alignment horizontal="center"/>
      <protection locked="0"/>
    </xf>
    <xf numFmtId="0" fontId="3" fillId="49" borderId="34" xfId="0" applyFont="1" applyFill="1" applyBorder="1" applyAlignment="1" applyProtection="1">
      <alignment horizontal="center"/>
      <protection locked="0"/>
    </xf>
    <xf numFmtId="0" fontId="0" fillId="35" borderId="48" xfId="0" applyFill="1" applyBorder="1" applyAlignment="1" applyProtection="1">
      <alignment horizontal="right"/>
      <protection locked="0"/>
    </xf>
    <xf numFmtId="0" fontId="0" fillId="35" borderId="18" xfId="0" applyFill="1" applyBorder="1" applyAlignment="1" applyProtection="1">
      <alignment horizontal="right"/>
      <protection locked="0"/>
    </xf>
    <xf numFmtId="0" fontId="0" fillId="35" borderId="19" xfId="0" applyFill="1" applyBorder="1" applyAlignment="1" applyProtection="1">
      <alignment horizontal="right"/>
      <protection locked="0"/>
    </xf>
    <xf numFmtId="0" fontId="0" fillId="49" borderId="72" xfId="0" applyFill="1" applyBorder="1" applyAlignment="1" applyProtection="1">
      <alignment horizontal="center"/>
      <protection locked="0"/>
    </xf>
    <xf numFmtId="0" fontId="0" fillId="49" borderId="32" xfId="0" applyFill="1" applyBorder="1" applyAlignment="1" applyProtection="1">
      <alignment horizontal="center"/>
      <protection locked="0"/>
    </xf>
    <xf numFmtId="0" fontId="0" fillId="49" borderId="62" xfId="0" applyFill="1" applyBorder="1" applyAlignment="1" applyProtection="1">
      <alignment horizontal="center"/>
      <protection locked="0"/>
    </xf>
    <xf numFmtId="0" fontId="0" fillId="35" borderId="47" xfId="0" applyFont="1" applyFill="1" applyBorder="1" applyAlignment="1" applyProtection="1">
      <alignment horizontal="right"/>
      <protection locked="0"/>
    </xf>
    <xf numFmtId="0" fontId="0" fillId="35" borderId="10" xfId="0" applyFont="1" applyFill="1" applyBorder="1" applyAlignment="1" applyProtection="1">
      <alignment horizontal="right"/>
      <protection locked="0"/>
    </xf>
    <xf numFmtId="0" fontId="0" fillId="35" borderId="11" xfId="0" applyFont="1" applyFill="1" applyBorder="1" applyAlignment="1" applyProtection="1">
      <alignment horizontal="right"/>
      <protection locked="0"/>
    </xf>
    <xf numFmtId="0" fontId="0" fillId="35" borderId="48" xfId="0" applyFont="1" applyFill="1" applyBorder="1" applyAlignment="1" applyProtection="1">
      <alignment horizontal="right"/>
      <protection locked="0"/>
    </xf>
    <xf numFmtId="0" fontId="0" fillId="35" borderId="18" xfId="0" applyFont="1" applyFill="1" applyBorder="1" applyAlignment="1" applyProtection="1">
      <alignment horizontal="right"/>
      <protection locked="0"/>
    </xf>
    <xf numFmtId="0" fontId="0" fillId="35" borderId="19" xfId="0" applyFont="1" applyFill="1" applyBorder="1" applyAlignment="1" applyProtection="1">
      <alignment horizontal="right"/>
      <protection locked="0"/>
    </xf>
    <xf numFmtId="0" fontId="0" fillId="35" borderId="49" xfId="0" applyFill="1" applyBorder="1" applyAlignment="1" applyProtection="1">
      <alignment horizontal="right"/>
      <protection locked="0"/>
    </xf>
    <xf numFmtId="0" fontId="0" fillId="35" borderId="50" xfId="0" applyFill="1" applyBorder="1" applyAlignment="1" applyProtection="1">
      <alignment horizontal="right"/>
      <protection locked="0"/>
    </xf>
    <xf numFmtId="0" fontId="0" fillId="35" borderId="59" xfId="0" applyFill="1" applyBorder="1" applyAlignment="1" applyProtection="1">
      <alignment horizontal="right"/>
      <protection locked="0"/>
    </xf>
    <xf numFmtId="0" fontId="3" fillId="49" borderId="87" xfId="0" applyFont="1" applyFill="1" applyBorder="1" applyAlignment="1" applyProtection="1">
      <alignment horizontal="center"/>
      <protection locked="0"/>
    </xf>
    <xf numFmtId="0" fontId="3" fillId="49" borderId="15" xfId="0" applyFont="1" applyFill="1" applyBorder="1" applyAlignment="1" applyProtection="1">
      <alignment horizontal="center"/>
      <protection locked="0"/>
    </xf>
    <xf numFmtId="0" fontId="3" fillId="49" borderId="74" xfId="0" applyFont="1" applyFill="1" applyBorder="1" applyAlignment="1" applyProtection="1">
      <alignment horizontal="center"/>
      <protection locked="0"/>
    </xf>
    <xf numFmtId="0" fontId="0" fillId="35" borderId="71" xfId="0" applyFill="1" applyBorder="1" applyAlignment="1" applyProtection="1">
      <alignment horizontal="right"/>
      <protection locked="0"/>
    </xf>
    <xf numFmtId="0" fontId="0" fillId="35" borderId="29" xfId="0" applyFill="1" applyBorder="1" applyAlignment="1" applyProtection="1">
      <alignment horizontal="right"/>
      <protection locked="0"/>
    </xf>
    <xf numFmtId="0" fontId="0" fillId="35" borderId="34" xfId="0" applyFill="1" applyBorder="1" applyAlignment="1" applyProtection="1">
      <alignment horizontal="right"/>
      <protection locked="0"/>
    </xf>
    <xf numFmtId="0" fontId="0" fillId="40" borderId="52" xfId="0" applyFont="1" applyFill="1" applyBorder="1" applyAlignment="1" applyProtection="1">
      <alignment horizontal="left" vertical="center" indent="1"/>
      <protection/>
    </xf>
    <xf numFmtId="0" fontId="0" fillId="40" borderId="52" xfId="0" applyNumberFormat="1" applyFont="1" applyFill="1" applyBorder="1" applyAlignment="1" applyProtection="1">
      <alignment horizontal="left" vertical="center" indent="1"/>
      <protection/>
    </xf>
    <xf numFmtId="14" fontId="0" fillId="40" borderId="52" xfId="0" applyNumberFormat="1" applyFill="1" applyBorder="1" applyAlignment="1" applyProtection="1">
      <alignment horizontal="left" vertical="center" indent="2"/>
      <protection/>
    </xf>
    <xf numFmtId="0" fontId="0" fillId="0" borderId="52" xfId="0" applyFont="1" applyBorder="1" applyAlignment="1" applyProtection="1">
      <alignment horizontal="left" vertical="center" indent="2"/>
      <protection/>
    </xf>
    <xf numFmtId="0" fontId="0" fillId="40" borderId="52" xfId="0" applyNumberFormat="1" applyFill="1" applyBorder="1" applyAlignment="1" applyProtection="1">
      <alignment horizontal="left" vertical="center" indent="2"/>
      <protection/>
    </xf>
    <xf numFmtId="207" fontId="0" fillId="40" borderId="17" xfId="0" applyNumberFormat="1" applyFont="1" applyFill="1" applyBorder="1" applyAlignment="1" applyProtection="1">
      <alignment horizontal="left" vertical="center"/>
      <protection/>
    </xf>
    <xf numFmtId="0" fontId="0" fillId="35" borderId="87" xfId="0" applyFill="1" applyBorder="1" applyAlignment="1" applyProtection="1">
      <alignment horizontal="right"/>
      <protection locked="0"/>
    </xf>
    <xf numFmtId="0" fontId="0" fillId="35" borderId="15" xfId="0" applyFill="1" applyBorder="1" applyAlignment="1" applyProtection="1">
      <alignment horizontal="right"/>
      <protection locked="0"/>
    </xf>
    <xf numFmtId="0" fontId="0" fillId="35" borderId="74" xfId="0" applyFill="1" applyBorder="1" applyAlignment="1" applyProtection="1">
      <alignment horizontal="right"/>
      <protection locked="0"/>
    </xf>
    <xf numFmtId="0" fontId="0" fillId="35" borderId="72" xfId="0" applyFont="1" applyFill="1" applyBorder="1" applyAlignment="1" applyProtection="1">
      <alignment horizontal="right"/>
      <protection locked="0"/>
    </xf>
    <xf numFmtId="0" fontId="0" fillId="35" borderId="32" xfId="0" applyFill="1" applyBorder="1" applyAlignment="1" applyProtection="1">
      <alignment horizontal="right"/>
      <protection locked="0"/>
    </xf>
    <xf numFmtId="0" fontId="0" fillId="35" borderId="62" xfId="0" applyFill="1" applyBorder="1" applyAlignment="1" applyProtection="1">
      <alignment horizontal="right"/>
      <protection locked="0"/>
    </xf>
    <xf numFmtId="0" fontId="0" fillId="35" borderId="72" xfId="0" applyFont="1" applyFill="1" applyBorder="1" applyAlignment="1" applyProtection="1">
      <alignment horizontal="right"/>
      <protection/>
    </xf>
    <xf numFmtId="0" fontId="0" fillId="35" borderId="32" xfId="0" applyFill="1" applyBorder="1" applyAlignment="1" applyProtection="1">
      <alignment horizontal="right"/>
      <protection/>
    </xf>
    <xf numFmtId="0" fontId="0" fillId="35" borderId="33" xfId="0" applyFill="1" applyBorder="1" applyAlignment="1" applyProtection="1">
      <alignment horizontal="right"/>
      <protection/>
    </xf>
    <xf numFmtId="0" fontId="0" fillId="35" borderId="72" xfId="0" applyFill="1" applyBorder="1" applyAlignment="1" applyProtection="1">
      <alignment horizontal="right"/>
      <protection locked="0"/>
    </xf>
    <xf numFmtId="0" fontId="4" fillId="33" borderId="45" xfId="0" applyFont="1" applyFill="1" applyBorder="1" applyAlignment="1" applyProtection="1">
      <alignment horizontal="center"/>
      <protection/>
    </xf>
    <xf numFmtId="0" fontId="4" fillId="33" borderId="46" xfId="0" applyFont="1" applyFill="1" applyBorder="1" applyAlignment="1" applyProtection="1">
      <alignment horizontal="center"/>
      <protection/>
    </xf>
    <xf numFmtId="0" fontId="4" fillId="33" borderId="64" xfId="0" applyFont="1" applyFill="1" applyBorder="1" applyAlignment="1" applyProtection="1">
      <alignment horizontal="center"/>
      <protection/>
    </xf>
    <xf numFmtId="0" fontId="0" fillId="0" borderId="4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5" xfId="0" applyBorder="1" applyAlignment="1" applyProtection="1">
      <alignment horizontal="center"/>
      <protection locked="0"/>
    </xf>
    <xf numFmtId="0" fontId="4" fillId="33" borderId="51" xfId="0" applyFont="1" applyFill="1" applyBorder="1" applyAlignment="1" applyProtection="1">
      <alignment horizontal="center"/>
      <protection/>
    </xf>
    <xf numFmtId="2" fontId="26" fillId="55" borderId="20" xfId="0" applyNumberFormat="1" applyFont="1" applyFill="1" applyBorder="1" applyAlignment="1" applyProtection="1">
      <alignment horizontal="center" wrapText="1"/>
      <protection/>
    </xf>
    <xf numFmtId="2" fontId="26" fillId="55" borderId="17" xfId="0" applyNumberFormat="1" applyFont="1" applyFill="1" applyBorder="1" applyAlignment="1" applyProtection="1">
      <alignment horizontal="center" wrapText="1"/>
      <protection/>
    </xf>
    <xf numFmtId="2" fontId="26" fillId="55" borderId="51" xfId="0" applyNumberFormat="1" applyFont="1" applyFill="1" applyBorder="1" applyAlignment="1" applyProtection="1">
      <alignment horizontal="center" wrapText="1"/>
      <protection/>
    </xf>
    <xf numFmtId="0" fontId="0" fillId="35" borderId="47" xfId="52" applyFont="1" applyFill="1" applyBorder="1" applyAlignment="1" applyProtection="1">
      <alignment horizontal="right"/>
      <protection/>
    </xf>
    <xf numFmtId="0" fontId="0" fillId="35" borderId="10" xfId="52" applyFill="1" applyBorder="1" applyAlignment="1" applyProtection="1">
      <alignment horizontal="right"/>
      <protection/>
    </xf>
    <xf numFmtId="0" fontId="0" fillId="0" borderId="73"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12" borderId="15" xfId="0" applyFill="1" applyBorder="1" applyAlignment="1" applyProtection="1">
      <alignment horizontal="center"/>
      <protection locked="0"/>
    </xf>
    <xf numFmtId="0" fontId="0" fillId="12" borderId="74" xfId="0" applyFill="1" applyBorder="1" applyAlignment="1" applyProtection="1">
      <alignment horizontal="center"/>
      <protection locked="0"/>
    </xf>
    <xf numFmtId="0" fontId="0" fillId="12" borderId="29" xfId="0" applyFill="1" applyBorder="1" applyAlignment="1" applyProtection="1">
      <alignment horizontal="center"/>
      <protection locked="0"/>
    </xf>
    <xf numFmtId="0" fontId="0" fillId="12" borderId="34" xfId="0" applyFill="1" applyBorder="1" applyAlignment="1" applyProtection="1">
      <alignment horizontal="center"/>
      <protection locked="0"/>
    </xf>
    <xf numFmtId="0" fontId="0" fillId="0" borderId="71"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90"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75" xfId="0" applyFill="1" applyBorder="1" applyAlignment="1" applyProtection="1">
      <alignment horizontal="center"/>
      <protection locked="0"/>
    </xf>
    <xf numFmtId="0" fontId="0" fillId="12" borderId="30" xfId="0" applyFill="1" applyBorder="1" applyAlignment="1" applyProtection="1">
      <alignment horizontal="center"/>
      <protection locked="0"/>
    </xf>
    <xf numFmtId="0" fontId="0" fillId="12" borderId="75" xfId="0" applyFill="1" applyBorder="1" applyAlignment="1" applyProtection="1">
      <alignment horizontal="center"/>
      <protection locked="0"/>
    </xf>
    <xf numFmtId="0" fontId="0" fillId="12" borderId="29" xfId="0" applyFont="1" applyFill="1" applyBorder="1" applyAlignment="1" applyProtection="1">
      <alignment horizontal="center" vertical="center" wrapText="1"/>
      <protection/>
    </xf>
    <xf numFmtId="0" fontId="0" fillId="12" borderId="29" xfId="0" applyFill="1" applyBorder="1" applyAlignment="1" applyProtection="1">
      <alignment horizontal="center" vertical="center" wrapText="1"/>
      <protection/>
    </xf>
    <xf numFmtId="0" fontId="0" fillId="12" borderId="34" xfId="0" applyFill="1" applyBorder="1" applyAlignment="1" applyProtection="1">
      <alignment horizontal="center" vertical="center" wrapText="1"/>
      <protection/>
    </xf>
    <xf numFmtId="0" fontId="0" fillId="0" borderId="77" xfId="0" applyFill="1" applyBorder="1" applyAlignment="1" applyProtection="1">
      <alignment horizontal="center"/>
      <protection locked="0"/>
    </xf>
    <xf numFmtId="0" fontId="5" fillId="35" borderId="14" xfId="0" applyFont="1" applyFill="1" applyBorder="1" applyAlignment="1" applyProtection="1">
      <alignment horizontal="center" vertical="center"/>
      <protection/>
    </xf>
    <xf numFmtId="0" fontId="0" fillId="35" borderId="71" xfId="0" applyFill="1" applyBorder="1" applyAlignment="1" applyProtection="1">
      <alignment horizontal="center" vertical="center"/>
      <protection/>
    </xf>
    <xf numFmtId="0" fontId="0" fillId="35" borderId="29" xfId="0" applyFill="1" applyBorder="1" applyAlignment="1" applyProtection="1">
      <alignment horizontal="center" vertical="center"/>
      <protection/>
    </xf>
    <xf numFmtId="0" fontId="0" fillId="35" borderId="34" xfId="0" applyFill="1" applyBorder="1" applyAlignment="1" applyProtection="1">
      <alignment horizontal="center" vertical="center"/>
      <protection/>
    </xf>
    <xf numFmtId="0" fontId="0" fillId="0" borderId="87" xfId="0" applyFill="1" applyBorder="1" applyAlignment="1" applyProtection="1">
      <alignment horizontal="center"/>
      <protection locked="0"/>
    </xf>
    <xf numFmtId="0" fontId="0" fillId="0" borderId="74" xfId="0" applyFill="1" applyBorder="1" applyAlignment="1" applyProtection="1">
      <alignment horizontal="center"/>
      <protection locked="0"/>
    </xf>
    <xf numFmtId="0" fontId="0" fillId="35" borderId="64" xfId="0" applyFont="1" applyFill="1" applyBorder="1" applyAlignment="1" applyProtection="1">
      <alignment horizontal="center" wrapText="1"/>
      <protection/>
    </xf>
    <xf numFmtId="0" fontId="0" fillId="35" borderId="29" xfId="0" applyFont="1" applyFill="1" applyBorder="1" applyAlignment="1" applyProtection="1">
      <alignment horizontal="center" vertical="center"/>
      <protection/>
    </xf>
    <xf numFmtId="0" fontId="5" fillId="35" borderId="79" xfId="0" applyFont="1" applyFill="1" applyBorder="1" applyAlignment="1" applyProtection="1">
      <alignment horizontal="center" vertical="center" wrapText="1"/>
      <protection/>
    </xf>
    <xf numFmtId="0" fontId="0" fillId="35" borderId="60" xfId="0" applyFill="1" applyBorder="1" applyAlignment="1" applyProtection="1">
      <alignment horizontal="center" vertical="center" wrapText="1"/>
      <protection/>
    </xf>
    <xf numFmtId="0" fontId="0" fillId="35" borderId="61" xfId="0" applyFill="1" applyBorder="1" applyAlignment="1" applyProtection="1">
      <alignment horizontal="center" vertical="center" wrapText="1"/>
      <protection/>
    </xf>
    <xf numFmtId="0" fontId="0" fillId="35" borderId="71" xfId="0" applyFill="1" applyBorder="1" applyAlignment="1" applyProtection="1">
      <alignment horizontal="center" vertical="center" wrapText="1"/>
      <protection/>
    </xf>
    <xf numFmtId="0" fontId="0" fillId="35" borderId="29" xfId="0" applyFill="1" applyBorder="1" applyAlignment="1" applyProtection="1">
      <alignment horizontal="center" vertical="center" wrapText="1"/>
      <protection/>
    </xf>
    <xf numFmtId="0" fontId="0" fillId="35" borderId="34" xfId="0" applyFill="1" applyBorder="1" applyAlignment="1" applyProtection="1">
      <alignment horizontal="center" vertical="center" wrapText="1"/>
      <protection/>
    </xf>
    <xf numFmtId="0" fontId="3" fillId="49" borderId="47" xfId="0" applyFont="1" applyFill="1" applyBorder="1" applyAlignment="1" applyProtection="1">
      <alignment horizontal="center"/>
      <protection locked="0"/>
    </xf>
    <xf numFmtId="0" fontId="3" fillId="49" borderId="10" xfId="0" applyFont="1" applyFill="1" applyBorder="1" applyAlignment="1" applyProtection="1">
      <alignment horizontal="center"/>
      <protection locked="0"/>
    </xf>
    <xf numFmtId="0" fontId="3" fillId="49" borderId="11" xfId="0" applyFont="1" applyFill="1" applyBorder="1" applyAlignment="1" applyProtection="1">
      <alignment horizontal="center"/>
      <protection locked="0"/>
    </xf>
    <xf numFmtId="0" fontId="0" fillId="37" borderId="79" xfId="0" applyFill="1" applyBorder="1" applyAlignment="1" applyProtection="1">
      <alignment horizontal="right"/>
      <protection locked="0"/>
    </xf>
    <xf numFmtId="0" fontId="0" fillId="37" borderId="60" xfId="0" applyFill="1" applyBorder="1" applyAlignment="1" applyProtection="1">
      <alignment horizontal="right"/>
      <protection locked="0"/>
    </xf>
    <xf numFmtId="0" fontId="0" fillId="37" borderId="61" xfId="0" applyFill="1" applyBorder="1" applyAlignment="1" applyProtection="1">
      <alignment horizontal="right"/>
      <protection locked="0"/>
    </xf>
    <xf numFmtId="0" fontId="0" fillId="33" borderId="25" xfId="0" applyFill="1" applyBorder="1" applyAlignment="1" applyProtection="1">
      <alignment horizontal="center"/>
      <protection/>
    </xf>
    <xf numFmtId="0" fontId="0" fillId="33" borderId="12" xfId="0" applyFill="1" applyBorder="1" applyAlignment="1" applyProtection="1">
      <alignment horizontal="center"/>
      <protection/>
    </xf>
    <xf numFmtId="0" fontId="3" fillId="49" borderId="79" xfId="0" applyFont="1" applyFill="1" applyBorder="1" applyAlignment="1" applyProtection="1">
      <alignment horizontal="center"/>
      <protection locked="0"/>
    </xf>
    <xf numFmtId="0" fontId="3" fillId="49" borderId="60" xfId="0" applyFont="1" applyFill="1" applyBorder="1" applyAlignment="1" applyProtection="1">
      <alignment horizontal="center"/>
      <protection locked="0"/>
    </xf>
    <xf numFmtId="0" fontId="3" fillId="49" borderId="61" xfId="0" applyFont="1" applyFill="1" applyBorder="1" applyAlignment="1" applyProtection="1">
      <alignment horizontal="center"/>
      <protection locked="0"/>
    </xf>
    <xf numFmtId="0" fontId="0" fillId="35" borderId="27" xfId="0" applyFill="1" applyBorder="1" applyAlignment="1" applyProtection="1">
      <alignment horizontal="right"/>
      <protection locked="0"/>
    </xf>
    <xf numFmtId="0" fontId="0" fillId="35" borderId="55" xfId="0" applyFill="1" applyBorder="1" applyAlignment="1" applyProtection="1">
      <alignment horizontal="center" vertical="center"/>
      <protection/>
    </xf>
    <xf numFmtId="0" fontId="0" fillId="35" borderId="79" xfId="0" applyFill="1" applyBorder="1" applyAlignment="1" applyProtection="1">
      <alignment horizontal="right"/>
      <protection locked="0"/>
    </xf>
    <xf numFmtId="0" fontId="0" fillId="35" borderId="60" xfId="0" applyFill="1" applyBorder="1" applyAlignment="1" applyProtection="1">
      <alignment horizontal="right"/>
      <protection locked="0"/>
    </xf>
    <xf numFmtId="0" fontId="0" fillId="35" borderId="80" xfId="0" applyFill="1" applyBorder="1" applyAlignment="1" applyProtection="1">
      <alignment horizontal="right"/>
      <protection locked="0"/>
    </xf>
    <xf numFmtId="0" fontId="3" fillId="49" borderId="72" xfId="0" applyFont="1" applyFill="1" applyBorder="1" applyAlignment="1" applyProtection="1">
      <alignment horizontal="center"/>
      <protection locked="0"/>
    </xf>
    <xf numFmtId="0" fontId="3" fillId="49" borderId="32" xfId="0" applyFont="1" applyFill="1" applyBorder="1" applyAlignment="1" applyProtection="1">
      <alignment horizontal="center"/>
      <protection locked="0"/>
    </xf>
    <xf numFmtId="0" fontId="3" fillId="49" borderId="62" xfId="0" applyFont="1" applyFill="1" applyBorder="1" applyAlignment="1" applyProtection="1">
      <alignment horizontal="center"/>
      <protection locked="0"/>
    </xf>
    <xf numFmtId="0" fontId="0" fillId="35" borderId="33" xfId="0" applyFill="1" applyBorder="1" applyAlignment="1" applyProtection="1">
      <alignment horizontal="right"/>
      <protection locked="0"/>
    </xf>
    <xf numFmtId="0" fontId="4" fillId="33" borderId="79" xfId="0" applyFont="1" applyFill="1" applyBorder="1" applyAlignment="1" applyProtection="1">
      <alignment horizontal="center"/>
      <protection/>
    </xf>
    <xf numFmtId="0" fontId="4" fillId="33" borderId="60" xfId="0" applyFont="1" applyFill="1" applyBorder="1" applyAlignment="1" applyProtection="1">
      <alignment horizontal="center"/>
      <protection/>
    </xf>
    <xf numFmtId="0" fontId="4" fillId="33" borderId="61" xfId="0" applyFont="1" applyFill="1" applyBorder="1" applyAlignment="1" applyProtection="1">
      <alignment horizontal="center"/>
      <protection/>
    </xf>
    <xf numFmtId="0" fontId="3" fillId="49" borderId="45" xfId="0" applyFont="1" applyFill="1" applyBorder="1" applyAlignment="1" applyProtection="1">
      <alignment horizontal="center"/>
      <protection locked="0"/>
    </xf>
    <xf numFmtId="0" fontId="3" fillId="49" borderId="46" xfId="0" applyFont="1" applyFill="1" applyBorder="1" applyAlignment="1" applyProtection="1">
      <alignment horizontal="center"/>
      <protection locked="0"/>
    </xf>
    <xf numFmtId="0" fontId="3" fillId="49" borderId="63" xfId="0" applyFont="1" applyFill="1" applyBorder="1" applyAlignment="1" applyProtection="1">
      <alignment horizontal="center"/>
      <protection locked="0"/>
    </xf>
    <xf numFmtId="0" fontId="0" fillId="0" borderId="71"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4" xfId="0" applyBorder="1" applyAlignment="1" applyProtection="1">
      <alignment horizontal="center"/>
      <protection locked="0"/>
    </xf>
    <xf numFmtId="0" fontId="4" fillId="33" borderId="65" xfId="0" applyFont="1" applyFill="1" applyBorder="1" applyAlignment="1" applyProtection="1">
      <alignment horizontal="center"/>
      <protection/>
    </xf>
    <xf numFmtId="0" fontId="4" fillId="33" borderId="66" xfId="0" applyFont="1" applyFill="1" applyBorder="1" applyAlignment="1" applyProtection="1">
      <alignment horizontal="center"/>
      <protection/>
    </xf>
    <xf numFmtId="0" fontId="4" fillId="33" borderId="67" xfId="0" applyFont="1" applyFill="1" applyBorder="1" applyAlignment="1" applyProtection="1">
      <alignment horizontal="center"/>
      <protection/>
    </xf>
    <xf numFmtId="0" fontId="0" fillId="0" borderId="72"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62" xfId="0" applyBorder="1" applyAlignment="1" applyProtection="1">
      <alignment horizontal="center"/>
      <protection locked="0"/>
    </xf>
    <xf numFmtId="2" fontId="26" fillId="55" borderId="79" xfId="0" applyNumberFormat="1" applyFont="1" applyFill="1" applyBorder="1" applyAlignment="1" applyProtection="1">
      <alignment horizontal="center" wrapText="1"/>
      <protection/>
    </xf>
    <xf numFmtId="2" fontId="26" fillId="55" borderId="60" xfId="0" applyNumberFormat="1" applyFont="1" applyFill="1" applyBorder="1" applyAlignment="1" applyProtection="1">
      <alignment horizontal="center" wrapText="1"/>
      <protection/>
    </xf>
    <xf numFmtId="2" fontId="26" fillId="55" borderId="61" xfId="0" applyNumberFormat="1" applyFont="1" applyFill="1" applyBorder="1" applyAlignment="1" applyProtection="1">
      <alignment horizontal="center" wrapText="1"/>
      <protection/>
    </xf>
    <xf numFmtId="0" fontId="0" fillId="0" borderId="7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55"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12" borderId="56" xfId="0" applyFill="1" applyBorder="1" applyAlignment="1" applyProtection="1">
      <alignment horizontal="center"/>
      <protection/>
    </xf>
    <xf numFmtId="0" fontId="0" fillId="12" borderId="33" xfId="0" applyFill="1" applyBorder="1" applyAlignment="1" applyProtection="1">
      <alignment horizontal="center"/>
      <protection/>
    </xf>
    <xf numFmtId="0" fontId="0" fillId="12" borderId="72" xfId="0" applyFill="1" applyBorder="1" applyAlignment="1" applyProtection="1">
      <alignment horizontal="center"/>
      <protection/>
    </xf>
    <xf numFmtId="0" fontId="28" fillId="35" borderId="64" xfId="0" applyFont="1" applyFill="1" applyBorder="1" applyAlignment="1" applyProtection="1">
      <alignment horizontal="center" vertical="center" wrapText="1"/>
      <protection/>
    </xf>
    <xf numFmtId="0" fontId="28" fillId="35" borderId="60" xfId="0" applyFont="1" applyFill="1" applyBorder="1" applyAlignment="1" applyProtection="1">
      <alignment horizontal="center" vertical="center" wrapText="1"/>
      <protection/>
    </xf>
    <xf numFmtId="0" fontId="28" fillId="35" borderId="80" xfId="0" applyFont="1" applyFill="1" applyBorder="1" applyAlignment="1" applyProtection="1">
      <alignment horizontal="center" vertical="center" wrapText="1"/>
      <protection/>
    </xf>
    <xf numFmtId="0" fontId="28" fillId="35" borderId="55" xfId="0" applyFont="1" applyFill="1" applyBorder="1" applyAlignment="1" applyProtection="1">
      <alignment horizontal="center" vertical="center" wrapText="1"/>
      <protection/>
    </xf>
    <xf numFmtId="0" fontId="28" fillId="35" borderId="29" xfId="0" applyFont="1" applyFill="1" applyBorder="1" applyAlignment="1" applyProtection="1">
      <alignment horizontal="center" vertical="center" wrapText="1"/>
      <protection/>
    </xf>
    <xf numFmtId="0" fontId="28" fillId="35" borderId="27" xfId="0" applyFont="1" applyFill="1" applyBorder="1" applyAlignment="1" applyProtection="1">
      <alignment horizontal="center" vertical="center" wrapText="1"/>
      <protection/>
    </xf>
    <xf numFmtId="0" fontId="28" fillId="35" borderId="79" xfId="0" applyFont="1" applyFill="1" applyBorder="1" applyAlignment="1" applyProtection="1">
      <alignment horizontal="center" vertical="center" wrapText="1"/>
      <protection/>
    </xf>
    <xf numFmtId="0" fontId="28" fillId="35" borderId="61" xfId="0" applyFont="1" applyFill="1" applyBorder="1" applyAlignment="1" applyProtection="1">
      <alignment horizontal="center" vertical="center" wrapText="1"/>
      <protection/>
    </xf>
    <xf numFmtId="0" fontId="28" fillId="35" borderId="71" xfId="0" applyFont="1" applyFill="1" applyBorder="1" applyAlignment="1" applyProtection="1">
      <alignment horizontal="center" vertical="center" wrapText="1"/>
      <protection/>
    </xf>
    <xf numFmtId="0" fontId="28" fillId="35" borderId="34" xfId="0" applyFont="1" applyFill="1" applyBorder="1" applyAlignment="1" applyProtection="1">
      <alignment horizontal="center" vertical="center" wrapText="1"/>
      <protection/>
    </xf>
    <xf numFmtId="0" fontId="3" fillId="38" borderId="47" xfId="0" applyFont="1" applyFill="1" applyBorder="1" applyAlignment="1" applyProtection="1">
      <alignment horizontal="center"/>
      <protection locked="0"/>
    </xf>
    <xf numFmtId="0" fontId="3" fillId="38" borderId="10" xfId="0" applyFont="1" applyFill="1" applyBorder="1" applyAlignment="1" applyProtection="1">
      <alignment horizontal="center"/>
      <protection locked="0"/>
    </xf>
    <xf numFmtId="0" fontId="3" fillId="38" borderId="11" xfId="0" applyFont="1" applyFill="1" applyBorder="1" applyAlignment="1" applyProtection="1">
      <alignment horizontal="center"/>
      <protection locked="0"/>
    </xf>
    <xf numFmtId="0" fontId="3" fillId="38" borderId="48" xfId="0" applyFont="1" applyFill="1" applyBorder="1" applyAlignment="1" applyProtection="1">
      <alignment horizontal="center"/>
      <protection locked="0"/>
    </xf>
    <xf numFmtId="0" fontId="3" fillId="38" borderId="18" xfId="0" applyFont="1" applyFill="1" applyBorder="1" applyAlignment="1" applyProtection="1">
      <alignment horizontal="center"/>
      <protection locked="0"/>
    </xf>
    <xf numFmtId="0" fontId="3" fillId="38" borderId="19" xfId="0" applyFont="1" applyFill="1" applyBorder="1" applyAlignment="1" applyProtection="1">
      <alignment horizontal="center"/>
      <protection locked="0"/>
    </xf>
    <xf numFmtId="0" fontId="3" fillId="38" borderId="45" xfId="0" applyFont="1" applyFill="1" applyBorder="1" applyAlignment="1" applyProtection="1">
      <alignment horizontal="center"/>
      <protection locked="0"/>
    </xf>
    <xf numFmtId="0" fontId="3" fillId="38" borderId="46" xfId="0" applyFont="1" applyFill="1" applyBorder="1" applyAlignment="1" applyProtection="1">
      <alignment horizontal="center"/>
      <protection locked="0"/>
    </xf>
    <xf numFmtId="0" fontId="3" fillId="38" borderId="63" xfId="0" applyFont="1" applyFill="1" applyBorder="1" applyAlignment="1" applyProtection="1">
      <alignment horizontal="center"/>
      <protection locked="0"/>
    </xf>
    <xf numFmtId="0" fontId="0" fillId="33" borderId="79" xfId="0" applyFill="1" applyBorder="1" applyAlignment="1" applyProtection="1">
      <alignment horizontal="center"/>
      <protection/>
    </xf>
    <xf numFmtId="0" fontId="0" fillId="33" borderId="60" xfId="0" applyFill="1" applyBorder="1" applyAlignment="1" applyProtection="1">
      <alignment horizontal="center"/>
      <protection/>
    </xf>
    <xf numFmtId="0" fontId="0" fillId="33" borderId="61" xfId="0" applyFill="1" applyBorder="1" applyAlignment="1" applyProtection="1">
      <alignment horizontal="center"/>
      <protection/>
    </xf>
    <xf numFmtId="0" fontId="0" fillId="33" borderId="71" xfId="0" applyFill="1" applyBorder="1" applyAlignment="1" applyProtection="1">
      <alignment horizontal="center"/>
      <protection/>
    </xf>
    <xf numFmtId="0" fontId="0" fillId="33" borderId="29" xfId="0" applyFill="1" applyBorder="1" applyAlignment="1" applyProtection="1">
      <alignment horizontal="center"/>
      <protection/>
    </xf>
    <xf numFmtId="0" fontId="0" fillId="33" borderId="34" xfId="0" applyFill="1" applyBorder="1" applyAlignment="1" applyProtection="1">
      <alignment horizontal="center"/>
      <protection/>
    </xf>
    <xf numFmtId="0" fontId="0" fillId="37" borderId="71" xfId="0" applyFont="1" applyFill="1" applyBorder="1" applyAlignment="1">
      <alignment horizontal="left" vertical="center" wrapText="1"/>
    </xf>
    <xf numFmtId="0" fontId="0" fillId="37" borderId="29" xfId="0" applyFill="1" applyBorder="1" applyAlignment="1">
      <alignment horizontal="left" vertical="center" wrapText="1"/>
    </xf>
    <xf numFmtId="0" fontId="0" fillId="37" borderId="34" xfId="0" applyFill="1" applyBorder="1" applyAlignment="1">
      <alignment horizontal="left" vertical="center" wrapText="1"/>
    </xf>
    <xf numFmtId="0" fontId="0" fillId="37" borderId="71" xfId="0" applyFill="1" applyBorder="1" applyAlignment="1">
      <alignment horizontal="left" vertical="center" wrapText="1"/>
    </xf>
    <xf numFmtId="0" fontId="0" fillId="35" borderId="71" xfId="0" applyFill="1" applyBorder="1" applyAlignment="1" applyProtection="1">
      <alignment horizontal="right"/>
      <protection/>
    </xf>
    <xf numFmtId="0" fontId="0" fillId="35" borderId="29" xfId="0" applyFill="1" applyBorder="1" applyAlignment="1" applyProtection="1">
      <alignment horizontal="right"/>
      <protection/>
    </xf>
    <xf numFmtId="0" fontId="0" fillId="35" borderId="34" xfId="0" applyFill="1" applyBorder="1" applyAlignment="1" applyProtection="1">
      <alignment horizontal="right"/>
      <protection/>
    </xf>
    <xf numFmtId="0" fontId="0" fillId="35" borderId="61" xfId="0" applyFill="1" applyBorder="1" applyAlignment="1" applyProtection="1">
      <alignment horizontal="right"/>
      <protection locked="0"/>
    </xf>
    <xf numFmtId="0" fontId="3" fillId="49" borderId="47" xfId="52" applyFont="1" applyFill="1" applyBorder="1" applyAlignment="1" applyProtection="1">
      <alignment horizontal="center"/>
      <protection locked="0"/>
    </xf>
    <xf numFmtId="0" fontId="3" fillId="49" borderId="10" xfId="52" applyFont="1" applyFill="1" applyBorder="1" applyAlignment="1" applyProtection="1">
      <alignment horizontal="center"/>
      <protection locked="0"/>
    </xf>
    <xf numFmtId="0" fontId="3" fillId="49" borderId="11" xfId="52" applyFont="1" applyFill="1" applyBorder="1" applyAlignment="1" applyProtection="1">
      <alignment horizontal="center"/>
      <protection locked="0"/>
    </xf>
    <xf numFmtId="0" fontId="0" fillId="35" borderId="45" xfId="52" applyFill="1" applyBorder="1" applyAlignment="1" applyProtection="1">
      <alignment horizontal="right"/>
      <protection locked="0"/>
    </xf>
    <xf numFmtId="0" fontId="0" fillId="35" borderId="46" xfId="52" applyFill="1" applyBorder="1" applyAlignment="1" applyProtection="1">
      <alignment horizontal="right"/>
      <protection locked="0"/>
    </xf>
    <xf numFmtId="0" fontId="3" fillId="49" borderId="45" xfId="52" applyFont="1" applyFill="1" applyBorder="1" applyAlignment="1" applyProtection="1">
      <alignment horizontal="center"/>
      <protection locked="0"/>
    </xf>
    <xf numFmtId="0" fontId="3" fillId="49" borderId="46" xfId="52" applyFont="1" applyFill="1" applyBorder="1" applyAlignment="1" applyProtection="1">
      <alignment horizontal="center"/>
      <protection locked="0"/>
    </xf>
    <xf numFmtId="0" fontId="3" fillId="49" borderId="63" xfId="52" applyFont="1" applyFill="1" applyBorder="1" applyAlignment="1" applyProtection="1">
      <alignment horizontal="center"/>
      <protection locked="0"/>
    </xf>
    <xf numFmtId="0" fontId="0" fillId="35" borderId="27" xfId="52" applyFill="1" applyBorder="1" applyAlignment="1" applyProtection="1">
      <alignment horizontal="right"/>
      <protection locked="0"/>
    </xf>
    <xf numFmtId="0" fontId="4" fillId="33" borderId="65" xfId="52" applyFont="1" applyFill="1" applyBorder="1" applyAlignment="1" applyProtection="1">
      <alignment horizontal="center"/>
      <protection/>
    </xf>
    <xf numFmtId="0" fontId="4" fillId="33" borderId="66" xfId="52" applyFont="1" applyFill="1" applyBorder="1" applyAlignment="1" applyProtection="1">
      <alignment horizontal="center"/>
      <protection/>
    </xf>
    <xf numFmtId="0" fontId="4" fillId="33" borderId="67" xfId="52" applyFont="1" applyFill="1" applyBorder="1" applyAlignment="1" applyProtection="1">
      <alignment horizontal="center"/>
      <protection/>
    </xf>
    <xf numFmtId="0" fontId="3" fillId="49" borderId="71" xfId="52" applyFont="1" applyFill="1" applyBorder="1" applyAlignment="1" applyProtection="1">
      <alignment horizontal="center"/>
      <protection locked="0"/>
    </xf>
    <xf numFmtId="0" fontId="3" fillId="49" borderId="29" xfId="52" applyFont="1" applyFill="1" applyBorder="1" applyAlignment="1" applyProtection="1">
      <alignment horizontal="center"/>
      <protection locked="0"/>
    </xf>
    <xf numFmtId="0" fontId="3" fillId="49" borderId="34" xfId="52" applyFont="1" applyFill="1" applyBorder="1" applyAlignment="1" applyProtection="1">
      <alignment horizontal="center"/>
      <protection locked="0"/>
    </xf>
    <xf numFmtId="0" fontId="0" fillId="35" borderId="72" xfId="52" applyFill="1" applyBorder="1" applyAlignment="1" applyProtection="1">
      <alignment horizontal="right"/>
      <protection locked="0"/>
    </xf>
    <xf numFmtId="0" fontId="0" fillId="35" borderId="32" xfId="52" applyFill="1" applyBorder="1" applyAlignment="1" applyProtection="1">
      <alignment horizontal="right"/>
      <protection locked="0"/>
    </xf>
    <xf numFmtId="0" fontId="0" fillId="35" borderId="33" xfId="52" applyFill="1" applyBorder="1" applyAlignment="1" applyProtection="1">
      <alignment horizontal="right"/>
      <protection locked="0"/>
    </xf>
    <xf numFmtId="0" fontId="3" fillId="49" borderId="79" xfId="52" applyFont="1" applyFill="1" applyBorder="1" applyAlignment="1" applyProtection="1">
      <alignment horizontal="center"/>
      <protection locked="0"/>
    </xf>
    <xf numFmtId="0" fontId="3" fillId="49" borderId="60" xfId="52" applyFont="1" applyFill="1" applyBorder="1" applyAlignment="1" applyProtection="1">
      <alignment horizontal="center"/>
      <protection locked="0"/>
    </xf>
    <xf numFmtId="0" fontId="3" fillId="49" borderId="61" xfId="52" applyFont="1" applyFill="1" applyBorder="1" applyAlignment="1" applyProtection="1">
      <alignment horizontal="center"/>
      <protection locked="0"/>
    </xf>
    <xf numFmtId="0" fontId="0" fillId="0" borderId="48" xfId="52" applyBorder="1" applyAlignment="1" applyProtection="1">
      <alignment horizontal="center"/>
      <protection locked="0"/>
    </xf>
    <xf numFmtId="0" fontId="0" fillId="0" borderId="18" xfId="52" applyBorder="1" applyAlignment="1" applyProtection="1">
      <alignment horizontal="center"/>
      <protection locked="0"/>
    </xf>
    <xf numFmtId="0" fontId="0" fillId="0" borderId="19" xfId="52" applyBorder="1" applyAlignment="1" applyProtection="1">
      <alignment horizontal="center"/>
      <protection locked="0"/>
    </xf>
    <xf numFmtId="0" fontId="0" fillId="0" borderId="79" xfId="52" applyBorder="1" applyAlignment="1" applyProtection="1">
      <alignment horizontal="center"/>
      <protection locked="0"/>
    </xf>
    <xf numFmtId="0" fontId="0" fillId="0" borderId="60" xfId="52" applyBorder="1" applyAlignment="1" applyProtection="1">
      <alignment horizontal="center"/>
      <protection locked="0"/>
    </xf>
    <xf numFmtId="0" fontId="0" fillId="0" borderId="61" xfId="52" applyBorder="1" applyAlignment="1" applyProtection="1">
      <alignment horizontal="center"/>
      <protection locked="0"/>
    </xf>
    <xf numFmtId="0" fontId="0" fillId="0" borderId="72" xfId="52" applyBorder="1" applyAlignment="1" applyProtection="1">
      <alignment horizontal="center"/>
      <protection locked="0"/>
    </xf>
    <xf numFmtId="0" fontId="0" fillId="0" borderId="62" xfId="52" applyBorder="1" applyAlignment="1" applyProtection="1">
      <alignment horizontal="center"/>
      <protection locked="0"/>
    </xf>
    <xf numFmtId="0" fontId="0" fillId="0" borderId="34" xfId="52" applyBorder="1" applyAlignment="1" applyProtection="1">
      <alignment horizontal="center"/>
      <protection locked="0"/>
    </xf>
    <xf numFmtId="0" fontId="4" fillId="33" borderId="45" xfId="52" applyFont="1" applyFill="1" applyBorder="1" applyAlignment="1" applyProtection="1">
      <alignment horizontal="center"/>
      <protection/>
    </xf>
    <xf numFmtId="0" fontId="4" fillId="33" borderId="46" xfId="52" applyFont="1" applyFill="1" applyBorder="1" applyAlignment="1" applyProtection="1">
      <alignment horizontal="center"/>
      <protection/>
    </xf>
    <xf numFmtId="0" fontId="4" fillId="33" borderId="63" xfId="52" applyFont="1" applyFill="1" applyBorder="1" applyAlignment="1" applyProtection="1">
      <alignment horizontal="center"/>
      <protection/>
    </xf>
    <xf numFmtId="0" fontId="0" fillId="0" borderId="10" xfId="52" applyBorder="1" applyAlignment="1" applyProtection="1">
      <alignment horizontal="center"/>
      <protection locked="0"/>
    </xf>
    <xf numFmtId="0" fontId="0" fillId="0" borderId="11" xfId="52" applyBorder="1" applyAlignment="1" applyProtection="1">
      <alignment horizontal="center"/>
      <protection locked="0"/>
    </xf>
    <xf numFmtId="0" fontId="0" fillId="0" borderId="47" xfId="52" applyFont="1" applyBorder="1" applyAlignment="1" applyProtection="1">
      <alignment horizontal="center"/>
      <protection locked="0"/>
    </xf>
    <xf numFmtId="0" fontId="0" fillId="0" borderId="10" xfId="52" applyFont="1" applyBorder="1" applyAlignment="1" applyProtection="1">
      <alignment horizontal="center"/>
      <protection locked="0"/>
    </xf>
    <xf numFmtId="0" fontId="0" fillId="0" borderId="11" xfId="52" applyFont="1" applyBorder="1" applyAlignment="1" applyProtection="1">
      <alignment horizontal="center"/>
      <protection locked="0"/>
    </xf>
    <xf numFmtId="0" fontId="3" fillId="49" borderId="72" xfId="52" applyFont="1" applyFill="1" applyBorder="1" applyAlignment="1" applyProtection="1">
      <alignment horizontal="center"/>
      <protection locked="0"/>
    </xf>
    <xf numFmtId="0" fontId="3" fillId="49" borderId="32" xfId="52" applyFont="1" applyFill="1" applyBorder="1" applyAlignment="1" applyProtection="1">
      <alignment horizontal="center"/>
      <protection locked="0"/>
    </xf>
    <xf numFmtId="0" fontId="3" fillId="49" borderId="62" xfId="52" applyFont="1" applyFill="1" applyBorder="1" applyAlignment="1" applyProtection="1">
      <alignment horizontal="center"/>
      <protection locked="0"/>
    </xf>
    <xf numFmtId="0" fontId="0" fillId="35" borderId="79" xfId="52" applyFill="1" applyBorder="1" applyAlignment="1" applyProtection="1">
      <alignment horizontal="right"/>
      <protection locked="0"/>
    </xf>
    <xf numFmtId="0" fontId="0" fillId="35" borderId="60" xfId="52" applyFill="1" applyBorder="1" applyAlignment="1" applyProtection="1">
      <alignment horizontal="right"/>
      <protection locked="0"/>
    </xf>
    <xf numFmtId="0" fontId="0" fillId="35" borderId="80" xfId="52" applyFill="1" applyBorder="1" applyAlignment="1" applyProtection="1">
      <alignment horizontal="right"/>
      <protection locked="0"/>
    </xf>
    <xf numFmtId="207" fontId="3" fillId="40" borderId="17" xfId="0" applyNumberFormat="1" applyFont="1" applyFill="1" applyBorder="1" applyAlignment="1" applyProtection="1">
      <alignment horizontal="left" vertical="center"/>
      <protection/>
    </xf>
    <xf numFmtId="207" fontId="3" fillId="40" borderId="21" xfId="0" applyNumberFormat="1" applyFont="1" applyFill="1" applyBorder="1" applyAlignment="1" applyProtection="1">
      <alignment horizontal="left" vertical="center"/>
      <protection/>
    </xf>
    <xf numFmtId="0" fontId="0" fillId="35" borderId="47" xfId="52" applyFont="1" applyFill="1" applyBorder="1" applyAlignment="1" applyProtection="1">
      <alignment horizontal="right"/>
      <protection locked="0"/>
    </xf>
    <xf numFmtId="0" fontId="0" fillId="35" borderId="27" xfId="0" applyFont="1" applyFill="1" applyBorder="1" applyAlignment="1" applyProtection="1">
      <alignment horizontal="center"/>
      <protection/>
    </xf>
    <xf numFmtId="0" fontId="0" fillId="35" borderId="55" xfId="0" applyFont="1" applyFill="1" applyBorder="1" applyAlignment="1" applyProtection="1">
      <alignment horizontal="center"/>
      <protection/>
    </xf>
    <xf numFmtId="0" fontId="0" fillId="35" borderId="0" xfId="0" applyFont="1" applyFill="1" applyBorder="1" applyAlignment="1" applyProtection="1">
      <alignment horizontal="center" wrapText="1"/>
      <protection/>
    </xf>
    <xf numFmtId="0" fontId="0" fillId="35" borderId="0" xfId="0" applyFill="1" applyBorder="1" applyAlignment="1" applyProtection="1">
      <alignment horizontal="center" wrapText="1"/>
      <protection/>
    </xf>
    <xf numFmtId="0" fontId="0" fillId="35" borderId="24" xfId="0" applyFill="1" applyBorder="1" applyAlignment="1" applyProtection="1">
      <alignment horizontal="center" wrapText="1"/>
      <protection/>
    </xf>
    <xf numFmtId="0" fontId="28" fillId="35" borderId="14" xfId="0" applyFont="1" applyFill="1" applyBorder="1" applyAlignment="1" applyProtection="1">
      <alignment horizontal="center"/>
      <protection/>
    </xf>
    <xf numFmtId="0" fontId="28" fillId="35" borderId="16" xfId="0" applyFont="1" applyFill="1" applyBorder="1" applyAlignment="1" applyProtection="1">
      <alignment horizontal="center"/>
      <protection/>
    </xf>
    <xf numFmtId="0" fontId="28" fillId="35" borderId="86" xfId="0" applyFont="1" applyFill="1" applyBorder="1" applyAlignment="1" applyProtection="1">
      <alignment horizontal="center"/>
      <protection/>
    </xf>
    <xf numFmtId="0" fontId="0" fillId="35" borderId="71" xfId="0" applyFont="1" applyFill="1" applyBorder="1" applyAlignment="1" applyProtection="1">
      <alignment horizontal="right" wrapText="1"/>
      <protection/>
    </xf>
    <xf numFmtId="0" fontId="0" fillId="35" borderId="29" xfId="0" applyFill="1" applyBorder="1" applyAlignment="1" applyProtection="1">
      <alignment horizontal="right" wrapText="1"/>
      <protection/>
    </xf>
    <xf numFmtId="0" fontId="0" fillId="35" borderId="34" xfId="0" applyFill="1" applyBorder="1" applyAlignment="1" applyProtection="1">
      <alignment horizontal="right" wrapText="1"/>
      <protection/>
    </xf>
    <xf numFmtId="0" fontId="0" fillId="35" borderId="10" xfId="0" applyFont="1" applyFill="1" applyBorder="1" applyAlignment="1" applyProtection="1">
      <alignment horizontal="center"/>
      <protection/>
    </xf>
    <xf numFmtId="0" fontId="25" fillId="33" borderId="26" xfId="0" applyFont="1" applyFill="1" applyBorder="1" applyAlignment="1" applyProtection="1">
      <alignment horizontal="center" vertical="center" wrapText="1"/>
      <protection/>
    </xf>
    <xf numFmtId="0" fontId="25" fillId="33" borderId="14" xfId="0" applyFont="1" applyFill="1" applyBorder="1" applyAlignment="1" applyProtection="1">
      <alignment horizontal="center" vertical="center" wrapText="1"/>
      <protection/>
    </xf>
    <xf numFmtId="0" fontId="25" fillId="33" borderId="16" xfId="0" applyFont="1" applyFill="1" applyBorder="1" applyAlignment="1" applyProtection="1">
      <alignment horizontal="center" vertical="center" wrapText="1"/>
      <protection/>
    </xf>
    <xf numFmtId="0" fontId="25" fillId="33" borderId="25"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0" fontId="25" fillId="33" borderId="58" xfId="0" applyFont="1" applyFill="1" applyBorder="1" applyAlignment="1" applyProtection="1">
      <alignment horizontal="center" vertical="center" wrapText="1"/>
      <protection/>
    </xf>
    <xf numFmtId="0" fontId="0" fillId="0" borderId="71" xfId="0" applyFont="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55"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33" borderId="58" xfId="0" applyFill="1" applyBorder="1" applyAlignment="1" applyProtection="1">
      <alignment horizontal="center"/>
      <protection/>
    </xf>
    <xf numFmtId="0" fontId="0" fillId="0" borderId="48"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4" fillId="33" borderId="63" xfId="0" applyFont="1" applyFill="1" applyBorder="1" applyAlignment="1" applyProtection="1">
      <alignment horizontal="center"/>
      <protection/>
    </xf>
    <xf numFmtId="0" fontId="0" fillId="0" borderId="11"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63" xfId="0" applyBorder="1" applyAlignment="1" applyProtection="1">
      <alignment horizontal="center"/>
      <protection locked="0"/>
    </xf>
    <xf numFmtId="0" fontId="0" fillId="38" borderId="13" xfId="0" applyFont="1" applyFill="1" applyBorder="1" applyAlignment="1" applyProtection="1">
      <alignment horizontal="center" vertical="center"/>
      <protection locked="0"/>
    </xf>
    <xf numFmtId="0" fontId="0" fillId="38" borderId="0" xfId="0" applyFont="1" applyFill="1" applyBorder="1" applyAlignment="1" applyProtection="1">
      <alignment horizontal="center" vertical="center"/>
      <protection locked="0"/>
    </xf>
    <xf numFmtId="0" fontId="0" fillId="38" borderId="24" xfId="0" applyFont="1" applyFill="1" applyBorder="1" applyAlignment="1" applyProtection="1">
      <alignment horizontal="center" vertical="center"/>
      <protection locked="0"/>
    </xf>
    <xf numFmtId="10" fontId="0" fillId="56" borderId="27" xfId="0" applyNumberFormat="1" applyFill="1" applyBorder="1" applyAlignment="1" applyProtection="1">
      <alignment horizontal="center" wrapText="1"/>
      <protection/>
    </xf>
    <xf numFmtId="10" fontId="0" fillId="56" borderId="10" xfId="0" applyNumberFormat="1" applyFill="1" applyBorder="1" applyAlignment="1" applyProtection="1">
      <alignment horizontal="center" wrapText="1"/>
      <protection/>
    </xf>
    <xf numFmtId="10" fontId="0" fillId="56" borderId="11" xfId="0" applyNumberFormat="1" applyFill="1" applyBorder="1" applyAlignment="1" applyProtection="1">
      <alignment horizontal="center" wrapText="1"/>
      <protection/>
    </xf>
    <xf numFmtId="2" fontId="26" fillId="55" borderId="21" xfId="0" applyNumberFormat="1" applyFont="1" applyFill="1" applyBorder="1" applyAlignment="1" applyProtection="1">
      <alignment horizontal="center" wrapText="1"/>
      <protection/>
    </xf>
    <xf numFmtId="0" fontId="0" fillId="57" borderId="76" xfId="0" applyFont="1" applyFill="1" applyBorder="1" applyAlignment="1" applyProtection="1">
      <alignment horizontal="right"/>
      <protection locked="0"/>
    </xf>
    <xf numFmtId="0" fontId="0" fillId="57" borderId="81" xfId="0" applyFill="1" applyBorder="1" applyAlignment="1" applyProtection="1">
      <alignment horizontal="right"/>
      <protection locked="0"/>
    </xf>
    <xf numFmtId="0" fontId="0" fillId="35" borderId="49" xfId="0" applyFont="1" applyFill="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xf>
    <xf numFmtId="0" fontId="0" fillId="35" borderId="53" xfId="0" applyFont="1" applyFill="1" applyBorder="1" applyAlignment="1" applyProtection="1">
      <alignment horizontal="center" vertical="center" wrapText="1"/>
      <protection/>
    </xf>
    <xf numFmtId="0" fontId="0" fillId="0" borderId="33" xfId="0" applyFill="1" applyBorder="1" applyAlignment="1" applyProtection="1">
      <alignment horizontal="center"/>
      <protection locked="0"/>
    </xf>
    <xf numFmtId="0" fontId="0" fillId="35" borderId="75" xfId="0" applyFont="1" applyFill="1" applyBorder="1" applyAlignment="1" applyProtection="1">
      <alignment horizontal="center" vertical="center"/>
      <protection/>
    </xf>
    <xf numFmtId="0" fontId="0" fillId="35" borderId="74" xfId="0" applyFont="1" applyFill="1" applyBorder="1" applyAlignment="1" applyProtection="1">
      <alignment horizontal="center" vertical="center"/>
      <protection/>
    </xf>
    <xf numFmtId="0" fontId="28" fillId="35" borderId="45" xfId="0" applyFont="1" applyFill="1" applyBorder="1" applyAlignment="1" applyProtection="1">
      <alignment horizontal="center" vertical="center" wrapText="1"/>
      <protection/>
    </xf>
    <xf numFmtId="0" fontId="28" fillId="35" borderId="46" xfId="0" applyFont="1" applyFill="1" applyBorder="1" applyAlignment="1" applyProtection="1">
      <alignment horizontal="center" vertical="center" wrapText="1"/>
      <protection/>
    </xf>
    <xf numFmtId="0" fontId="28" fillId="35" borderId="63"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9" borderId="27" xfId="0" applyFill="1" applyBorder="1" applyAlignment="1" applyProtection="1">
      <alignment horizontal="center" wrapText="1"/>
      <protection locked="0"/>
    </xf>
    <xf numFmtId="0" fontId="0" fillId="39" borderId="10" xfId="0" applyFill="1" applyBorder="1" applyAlignment="1" applyProtection="1">
      <alignment horizontal="center" wrapText="1"/>
      <protection locked="0"/>
    </xf>
    <xf numFmtId="0" fontId="0" fillId="39" borderId="11" xfId="0" applyFill="1" applyBorder="1" applyAlignment="1" applyProtection="1">
      <alignment horizontal="center" wrapText="1"/>
      <protection locked="0"/>
    </xf>
    <xf numFmtId="0" fontId="28" fillId="35" borderId="45" xfId="0" applyFont="1" applyFill="1" applyBorder="1" applyAlignment="1" applyProtection="1">
      <alignment horizontal="center"/>
      <protection/>
    </xf>
    <xf numFmtId="0" fontId="28" fillId="35" borderId="46" xfId="0" applyFont="1" applyFill="1" applyBorder="1" applyAlignment="1" applyProtection="1">
      <alignment horizontal="center"/>
      <protection/>
    </xf>
    <xf numFmtId="0" fontId="28" fillId="35" borderId="63" xfId="0" applyFont="1" applyFill="1" applyBorder="1" applyAlignment="1" applyProtection="1">
      <alignment horizontal="center"/>
      <protection/>
    </xf>
    <xf numFmtId="0" fontId="0" fillId="35" borderId="45" xfId="0" applyFont="1" applyFill="1" applyBorder="1" applyAlignment="1" applyProtection="1">
      <alignment horizontal="center" wrapText="1"/>
      <protection/>
    </xf>
    <xf numFmtId="0" fontId="0" fillId="35" borderId="46" xfId="0" applyFont="1" applyFill="1" applyBorder="1" applyAlignment="1" applyProtection="1">
      <alignment horizontal="center" wrapText="1"/>
      <protection/>
    </xf>
    <xf numFmtId="0" fontId="0" fillId="35" borderId="63" xfId="0" applyFont="1" applyFill="1" applyBorder="1" applyAlignment="1" applyProtection="1">
      <alignment horizontal="center" wrapText="1"/>
      <protection/>
    </xf>
    <xf numFmtId="0" fontId="0" fillId="37" borderId="47" xfId="0" applyFont="1" applyFill="1" applyBorder="1" applyAlignment="1" applyProtection="1">
      <alignment horizontal="left"/>
      <protection/>
    </xf>
    <xf numFmtId="0" fontId="0" fillId="37" borderId="10" xfId="0" applyFont="1" applyFill="1" applyBorder="1" applyAlignment="1" applyProtection="1">
      <alignment horizontal="left"/>
      <protection/>
    </xf>
    <xf numFmtId="0" fontId="0" fillId="35" borderId="47" xfId="0" applyFont="1" applyFill="1" applyBorder="1" applyAlignment="1" applyProtection="1">
      <alignment horizontal="left" wrapText="1"/>
      <protection/>
    </xf>
    <xf numFmtId="0" fontId="0" fillId="35" borderId="10" xfId="0" applyFont="1" applyFill="1" applyBorder="1" applyAlignment="1" applyProtection="1">
      <alignment horizontal="left" wrapText="1"/>
      <protection/>
    </xf>
    <xf numFmtId="0" fontId="0" fillId="35" borderId="48" xfId="0" applyFont="1" applyFill="1" applyBorder="1" applyAlignment="1" applyProtection="1">
      <alignment horizontal="left" wrapText="1"/>
      <protection/>
    </xf>
    <xf numFmtId="0" fontId="0" fillId="35" borderId="18" xfId="0" applyFont="1" applyFill="1" applyBorder="1" applyAlignment="1" applyProtection="1">
      <alignment horizontal="left" wrapText="1"/>
      <protection/>
    </xf>
    <xf numFmtId="2" fontId="0" fillId="56" borderId="27" xfId="0" applyNumberFormat="1" applyFill="1" applyBorder="1" applyAlignment="1" applyProtection="1">
      <alignment horizontal="center" wrapText="1"/>
      <protection/>
    </xf>
    <xf numFmtId="2" fontId="0" fillId="56" borderId="11" xfId="0" applyNumberFormat="1" applyFill="1" applyBorder="1" applyAlignment="1" applyProtection="1">
      <alignment horizontal="center" wrapText="1"/>
      <protection/>
    </xf>
    <xf numFmtId="10" fontId="0" fillId="56" borderId="18" xfId="0" applyNumberFormat="1" applyFill="1" applyBorder="1" applyAlignment="1" applyProtection="1">
      <alignment horizontal="center" wrapText="1"/>
      <protection/>
    </xf>
    <xf numFmtId="10" fontId="0" fillId="56" borderId="19" xfId="0" applyNumberFormat="1" applyFill="1" applyBorder="1" applyAlignment="1" applyProtection="1">
      <alignment horizontal="center" wrapText="1"/>
      <protection/>
    </xf>
    <xf numFmtId="10" fontId="0" fillId="56" borderId="33" xfId="0" applyNumberFormat="1" applyFill="1" applyBorder="1" applyAlignment="1" applyProtection="1">
      <alignment horizontal="center" wrapText="1"/>
      <protection/>
    </xf>
    <xf numFmtId="0" fontId="0" fillId="35" borderId="56" xfId="0" applyFont="1" applyFill="1" applyBorder="1" applyAlignment="1" applyProtection="1">
      <alignment horizontal="left" wrapText="1"/>
      <protection/>
    </xf>
    <xf numFmtId="0" fontId="0" fillId="35" borderId="54" xfId="0" applyFont="1" applyFill="1" applyBorder="1" applyAlignment="1" applyProtection="1">
      <alignment horizontal="center" vertical="center" wrapText="1"/>
      <protection/>
    </xf>
    <xf numFmtId="0" fontId="0" fillId="0" borderId="11" xfId="0" applyFill="1" applyBorder="1" applyAlignment="1" applyProtection="1">
      <alignment horizontal="center"/>
      <protection locked="0"/>
    </xf>
    <xf numFmtId="2" fontId="0" fillId="56" borderId="10" xfId="0" applyNumberFormat="1" applyFill="1" applyBorder="1" applyAlignment="1" applyProtection="1">
      <alignment horizontal="center" wrapText="1"/>
      <protection/>
    </xf>
    <xf numFmtId="0" fontId="0" fillId="57" borderId="47" xfId="0" applyFont="1" applyFill="1" applyBorder="1" applyAlignment="1" applyProtection="1">
      <alignment horizontal="right"/>
      <protection locked="0"/>
    </xf>
    <xf numFmtId="0" fontId="0" fillId="57" borderId="10" xfId="0" applyFill="1" applyBorder="1" applyAlignment="1" applyProtection="1">
      <alignment horizontal="right"/>
      <protection locked="0"/>
    </xf>
    <xf numFmtId="0" fontId="0" fillId="35" borderId="48" xfId="0" applyFont="1" applyFill="1" applyBorder="1" applyAlignment="1" applyProtection="1">
      <alignment horizontal="center" vertical="center" wrapText="1"/>
      <protection/>
    </xf>
    <xf numFmtId="0" fontId="0" fillId="35" borderId="18" xfId="0" applyFont="1" applyFill="1" applyBorder="1" applyAlignment="1" applyProtection="1">
      <alignment horizontal="center" vertical="center" wrapText="1"/>
      <protection/>
    </xf>
    <xf numFmtId="0" fontId="0" fillId="35" borderId="56" xfId="0" applyFont="1" applyFill="1" applyBorder="1" applyAlignment="1" applyProtection="1">
      <alignment horizontal="center" vertical="center" wrapText="1"/>
      <protection/>
    </xf>
    <xf numFmtId="0" fontId="0" fillId="12" borderId="33" xfId="0" applyFont="1" applyFill="1" applyBorder="1" applyAlignment="1" applyProtection="1">
      <alignment horizontal="center" vertical="center"/>
      <protection/>
    </xf>
    <xf numFmtId="0" fontId="0" fillId="12" borderId="18" xfId="0" applyFill="1" applyBorder="1" applyAlignment="1" applyProtection="1">
      <alignment horizontal="center" vertical="center"/>
      <protection/>
    </xf>
    <xf numFmtId="0" fontId="0" fillId="12" borderId="19" xfId="0" applyFill="1" applyBorder="1" applyAlignment="1" applyProtection="1">
      <alignment horizontal="center" vertical="center"/>
      <protection/>
    </xf>
    <xf numFmtId="0" fontId="0" fillId="37" borderId="71" xfId="0" applyFont="1" applyFill="1" applyBorder="1" applyAlignment="1" applyProtection="1">
      <alignment horizontal="center"/>
      <protection/>
    </xf>
    <xf numFmtId="0" fontId="0" fillId="35" borderId="71" xfId="0" applyFont="1" applyFill="1" applyBorder="1" applyAlignment="1" applyProtection="1">
      <alignment horizontal="center" vertical="center"/>
      <protection/>
    </xf>
    <xf numFmtId="0" fontId="0" fillId="35" borderId="34" xfId="0" applyFont="1" applyFill="1" applyBorder="1" applyAlignment="1" applyProtection="1">
      <alignment horizontal="center" vertical="center"/>
      <protection/>
    </xf>
    <xf numFmtId="0" fontId="0" fillId="0" borderId="91"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ill="1" applyBorder="1" applyAlignment="1" applyProtection="1">
      <alignment horizontal="center"/>
      <protection locked="0"/>
    </xf>
    <xf numFmtId="0" fontId="0" fillId="35" borderId="90" xfId="0" applyFont="1" applyFill="1" applyBorder="1" applyAlignment="1" applyProtection="1">
      <alignment horizontal="right"/>
      <protection/>
    </xf>
    <xf numFmtId="0" fontId="0" fillId="35" borderId="30" xfId="0" applyFill="1" applyBorder="1" applyAlignment="1" applyProtection="1">
      <alignment horizontal="right"/>
      <protection/>
    </xf>
    <xf numFmtId="0" fontId="0" fillId="35" borderId="28" xfId="0" applyFill="1" applyBorder="1" applyAlignment="1" applyProtection="1">
      <alignment horizontal="right"/>
      <protection/>
    </xf>
    <xf numFmtId="0" fontId="0" fillId="35" borderId="62" xfId="0" applyFill="1" applyBorder="1" applyAlignment="1" applyProtection="1">
      <alignment horizontal="right"/>
      <protection/>
    </xf>
    <xf numFmtId="0" fontId="0" fillId="35" borderId="87" xfId="0" applyFont="1" applyFill="1" applyBorder="1" applyAlignment="1" applyProtection="1">
      <alignment horizontal="center" wrapText="1"/>
      <protection/>
    </xf>
    <xf numFmtId="0" fontId="0" fillId="35" borderId="15" xfId="0" applyFill="1" applyBorder="1" applyAlignment="1" applyProtection="1">
      <alignment horizontal="center" wrapText="1"/>
      <protection/>
    </xf>
    <xf numFmtId="0" fontId="0" fillId="35" borderId="74" xfId="0" applyFill="1" applyBorder="1" applyAlignment="1" applyProtection="1">
      <alignment horizontal="center" wrapText="1"/>
      <protection/>
    </xf>
    <xf numFmtId="0" fontId="0" fillId="49" borderId="26" xfId="52" applyFill="1" applyBorder="1" applyAlignment="1" applyProtection="1">
      <alignment horizontal="center" vertical="center"/>
      <protection locked="0"/>
    </xf>
    <xf numFmtId="0" fontId="0" fillId="49" borderId="31" xfId="52" applyFill="1" applyBorder="1" applyAlignment="1" applyProtection="1">
      <alignment horizontal="center" vertical="center"/>
      <protection locked="0"/>
    </xf>
    <xf numFmtId="0" fontId="0" fillId="49" borderId="13" xfId="52" applyFill="1" applyBorder="1" applyAlignment="1" applyProtection="1">
      <alignment horizontal="center" vertical="center"/>
      <protection locked="0"/>
    </xf>
    <xf numFmtId="0" fontId="0" fillId="49" borderId="78" xfId="52" applyFill="1" applyBorder="1" applyAlignment="1" applyProtection="1">
      <alignment horizontal="center" vertical="center"/>
      <protection locked="0"/>
    </xf>
    <xf numFmtId="0" fontId="0" fillId="49" borderId="25" xfId="52" applyFill="1" applyBorder="1" applyAlignment="1" applyProtection="1">
      <alignment horizontal="center" vertical="center"/>
      <protection locked="0"/>
    </xf>
    <xf numFmtId="0" fontId="0" fillId="49" borderId="68" xfId="52" applyFill="1" applyBorder="1" applyAlignment="1" applyProtection="1">
      <alignment horizontal="center" vertical="center"/>
      <protection locked="0"/>
    </xf>
    <xf numFmtId="10" fontId="0" fillId="32" borderId="29" xfId="52" applyNumberFormat="1" applyFill="1" applyBorder="1" applyAlignment="1" applyProtection="1">
      <alignment horizontal="center"/>
      <protection/>
    </xf>
    <xf numFmtId="10" fontId="0" fillId="32" borderId="34" xfId="52" applyNumberFormat="1" applyFill="1" applyBorder="1" applyAlignment="1" applyProtection="1">
      <alignment horizontal="center"/>
      <protection/>
    </xf>
    <xf numFmtId="194" fontId="0" fillId="32" borderId="29" xfId="52" applyNumberFormat="1" applyFill="1" applyBorder="1" applyAlignment="1" applyProtection="1">
      <alignment horizontal="center"/>
      <protection/>
    </xf>
    <xf numFmtId="0" fontId="0" fillId="49" borderId="55" xfId="52" applyFill="1" applyBorder="1" applyAlignment="1" applyProtection="1">
      <alignment horizontal="center"/>
      <protection locked="0"/>
    </xf>
    <xf numFmtId="195" fontId="0" fillId="32" borderId="29" xfId="52" applyNumberFormat="1" applyFill="1" applyBorder="1" applyAlignment="1" applyProtection="1">
      <alignment horizontal="center"/>
      <protection/>
    </xf>
    <xf numFmtId="195" fontId="0" fillId="32" borderId="27" xfId="52" applyNumberFormat="1" applyFill="1" applyBorder="1" applyAlignment="1" applyProtection="1">
      <alignment horizontal="center"/>
      <protection/>
    </xf>
    <xf numFmtId="195" fontId="0" fillId="32" borderId="10" xfId="52" applyNumberFormat="1" applyFill="1" applyBorder="1" applyAlignment="1" applyProtection="1">
      <alignment horizontal="center"/>
      <protection/>
    </xf>
    <xf numFmtId="195" fontId="0" fillId="32" borderId="55" xfId="52" applyNumberFormat="1" applyFill="1" applyBorder="1" applyAlignment="1" applyProtection="1">
      <alignment horizontal="center"/>
      <protection/>
    </xf>
    <xf numFmtId="194" fontId="0" fillId="32" borderId="27" xfId="52" applyNumberFormat="1" applyFill="1" applyBorder="1" applyAlignment="1" applyProtection="1">
      <alignment horizontal="center"/>
      <protection/>
    </xf>
    <xf numFmtId="194" fontId="0" fillId="32" borderId="10" xfId="52" applyNumberFormat="1" applyFill="1" applyBorder="1" applyAlignment="1" applyProtection="1">
      <alignment horizontal="center"/>
      <protection/>
    </xf>
    <xf numFmtId="194" fontId="0" fillId="32" borderId="55" xfId="52" applyNumberFormat="1" applyFill="1" applyBorder="1" applyAlignment="1" applyProtection="1">
      <alignment horizontal="center"/>
      <protection/>
    </xf>
    <xf numFmtId="0" fontId="0" fillId="49" borderId="33" xfId="52" applyFill="1" applyBorder="1" applyAlignment="1" applyProtection="1">
      <alignment horizontal="center"/>
      <protection locked="0"/>
    </xf>
    <xf numFmtId="0" fontId="0" fillId="49" borderId="56" xfId="52" applyFill="1" applyBorder="1" applyAlignment="1" applyProtection="1">
      <alignment horizontal="center"/>
      <protection locked="0"/>
    </xf>
    <xf numFmtId="0" fontId="29" fillId="33" borderId="26" xfId="52" applyFont="1" applyFill="1" applyBorder="1" applyAlignment="1" applyProtection="1">
      <alignment horizontal="center" vertical="center"/>
      <protection/>
    </xf>
    <xf numFmtId="0" fontId="29" fillId="33" borderId="14" xfId="52" applyFont="1" applyFill="1" applyBorder="1" applyAlignment="1" applyProtection="1">
      <alignment horizontal="center" vertical="center"/>
      <protection/>
    </xf>
    <xf numFmtId="0" fontId="29" fillId="33" borderId="16" xfId="52" applyFont="1" applyFill="1" applyBorder="1" applyAlignment="1" applyProtection="1">
      <alignment horizontal="center" vertical="center"/>
      <protection/>
    </xf>
    <xf numFmtId="0" fontId="29" fillId="33" borderId="25" xfId="52" applyFont="1" applyFill="1" applyBorder="1" applyAlignment="1" applyProtection="1">
      <alignment horizontal="center" vertical="center"/>
      <protection/>
    </xf>
    <xf numFmtId="0" fontId="29" fillId="33" borderId="12" xfId="52" applyFont="1" applyFill="1" applyBorder="1" applyAlignment="1" applyProtection="1">
      <alignment horizontal="center" vertical="center"/>
      <protection/>
    </xf>
    <xf numFmtId="0" fontId="29" fillId="33" borderId="58" xfId="52" applyFont="1" applyFill="1" applyBorder="1" applyAlignment="1" applyProtection="1">
      <alignment horizontal="center" vertical="center"/>
      <protection/>
    </xf>
    <xf numFmtId="0" fontId="31" fillId="35" borderId="86" xfId="52" applyFont="1" applyFill="1" applyBorder="1" applyAlignment="1" applyProtection="1">
      <alignment horizontal="center" vertical="center" wrapText="1"/>
      <protection/>
    </xf>
    <xf numFmtId="0" fontId="31" fillId="35" borderId="14" xfId="52" applyFont="1" applyFill="1" applyBorder="1" applyAlignment="1" applyProtection="1">
      <alignment horizontal="center" vertical="center" wrapText="1"/>
      <protection/>
    </xf>
    <xf numFmtId="0" fontId="31" fillId="35" borderId="53" xfId="52" applyFont="1" applyFill="1" applyBorder="1" applyAlignment="1" applyProtection="1">
      <alignment horizontal="center" vertical="center" wrapText="1"/>
      <protection/>
    </xf>
    <xf numFmtId="0" fontId="31" fillId="35" borderId="50" xfId="52" applyFont="1" applyFill="1" applyBorder="1" applyAlignment="1" applyProtection="1">
      <alignment horizontal="center" vertical="center" wrapText="1"/>
      <protection/>
    </xf>
    <xf numFmtId="0" fontId="0" fillId="49" borderId="80" xfId="52" applyFill="1" applyBorder="1" applyAlignment="1" applyProtection="1">
      <alignment horizontal="center"/>
      <protection locked="0"/>
    </xf>
    <xf numFmtId="0" fontId="0" fillId="49" borderId="64" xfId="52" applyFill="1" applyBorder="1" applyAlignment="1" applyProtection="1">
      <alignment horizontal="center"/>
      <protection locked="0"/>
    </xf>
    <xf numFmtId="0" fontId="4" fillId="33" borderId="64" xfId="52" applyFont="1" applyFill="1" applyBorder="1" applyAlignment="1" applyProtection="1">
      <alignment horizontal="center"/>
      <protection/>
    </xf>
    <xf numFmtId="0" fontId="4" fillId="33" borderId="60" xfId="52" applyFont="1" applyFill="1" applyBorder="1" applyAlignment="1" applyProtection="1">
      <alignment horizontal="center"/>
      <protection/>
    </xf>
    <xf numFmtId="0" fontId="4" fillId="33" borderId="61" xfId="52" applyFont="1" applyFill="1" applyBorder="1" applyAlignment="1" applyProtection="1">
      <alignment horizontal="center"/>
      <protection/>
    </xf>
    <xf numFmtId="0" fontId="4" fillId="33" borderId="72" xfId="52" applyFont="1" applyFill="1" applyBorder="1" applyAlignment="1" applyProtection="1">
      <alignment horizontal="center"/>
      <protection/>
    </xf>
    <xf numFmtId="0" fontId="4" fillId="33" borderId="32" xfId="52" applyFont="1" applyFill="1" applyBorder="1" applyAlignment="1" applyProtection="1">
      <alignment horizontal="center"/>
      <protection/>
    </xf>
    <xf numFmtId="0" fontId="0" fillId="49" borderId="86" xfId="52" applyFill="1" applyBorder="1" applyAlignment="1" applyProtection="1">
      <alignment horizontal="center" vertical="center" wrapText="1"/>
      <protection locked="0"/>
    </xf>
    <xf numFmtId="0" fontId="0" fillId="49" borderId="31" xfId="52" applyFill="1" applyBorder="1" applyAlignment="1" applyProtection="1">
      <alignment horizontal="center" vertical="center" wrapText="1"/>
      <protection locked="0"/>
    </xf>
    <xf numFmtId="0" fontId="0" fillId="49" borderId="83" xfId="52" applyFill="1" applyBorder="1" applyAlignment="1" applyProtection="1">
      <alignment horizontal="center" vertical="center" wrapText="1"/>
      <protection locked="0"/>
    </xf>
    <xf numFmtId="0" fontId="0" fillId="49" borderId="78" xfId="52" applyFill="1" applyBorder="1" applyAlignment="1" applyProtection="1">
      <alignment horizontal="center" vertical="center" wrapText="1"/>
      <protection locked="0"/>
    </xf>
    <xf numFmtId="0" fontId="0" fillId="49" borderId="44" xfId="52" applyFill="1" applyBorder="1" applyAlignment="1" applyProtection="1">
      <alignment horizontal="center" vertical="center" wrapText="1"/>
      <protection locked="0"/>
    </xf>
    <xf numFmtId="0" fontId="0" fillId="49" borderId="68" xfId="52" applyFill="1" applyBorder="1" applyAlignment="1" applyProtection="1">
      <alignment horizontal="center" vertical="center" wrapText="1"/>
      <protection locked="0"/>
    </xf>
    <xf numFmtId="0" fontId="4" fillId="33" borderId="62" xfId="52" applyFont="1" applyFill="1" applyBorder="1" applyAlignment="1" applyProtection="1">
      <alignment horizontal="center"/>
      <protection/>
    </xf>
    <xf numFmtId="0" fontId="0" fillId="32" borderId="86" xfId="52" applyFill="1" applyBorder="1" applyAlignment="1" applyProtection="1">
      <alignment horizontal="center" vertical="center"/>
      <protection/>
    </xf>
    <xf numFmtId="0" fontId="0" fillId="32" borderId="14" xfId="52" applyFill="1" applyBorder="1" applyAlignment="1" applyProtection="1">
      <alignment horizontal="center" vertical="center"/>
      <protection/>
    </xf>
    <xf numFmtId="0" fontId="0" fillId="32" borderId="16" xfId="52" applyFill="1" applyBorder="1" applyAlignment="1" applyProtection="1">
      <alignment horizontal="center" vertical="center"/>
      <protection/>
    </xf>
    <xf numFmtId="0" fontId="0" fillId="32" borderId="83" xfId="52" applyFill="1" applyBorder="1" applyAlignment="1" applyProtection="1">
      <alignment horizontal="center" vertical="center"/>
      <protection/>
    </xf>
    <xf numFmtId="0" fontId="0" fillId="32" borderId="0" xfId="52" applyFill="1" applyBorder="1" applyAlignment="1" applyProtection="1">
      <alignment horizontal="center" vertical="center"/>
      <protection/>
    </xf>
    <xf numFmtId="0" fontId="0" fillId="32" borderId="24" xfId="52" applyFill="1" applyBorder="1" applyAlignment="1" applyProtection="1">
      <alignment horizontal="center" vertical="center"/>
      <protection/>
    </xf>
    <xf numFmtId="0" fontId="0" fillId="0" borderId="46" xfId="52" applyBorder="1" applyAlignment="1" applyProtection="1">
      <alignment horizontal="center"/>
      <protection locked="0"/>
    </xf>
    <xf numFmtId="0" fontId="0" fillId="0" borderId="64" xfId="52" applyBorder="1" applyAlignment="1" applyProtection="1">
      <alignment horizontal="center"/>
      <protection locked="0"/>
    </xf>
    <xf numFmtId="0" fontId="0" fillId="0" borderId="27" xfId="52" applyBorder="1" applyAlignment="1" applyProtection="1">
      <alignment horizontal="center"/>
      <protection locked="0"/>
    </xf>
    <xf numFmtId="0" fontId="0" fillId="0" borderId="33" xfId="52" applyBorder="1" applyAlignment="1" applyProtection="1">
      <alignment horizontal="center"/>
      <protection locked="0"/>
    </xf>
    <xf numFmtId="0" fontId="29" fillId="33" borderId="26" xfId="52" applyFont="1" applyFill="1" applyBorder="1" applyAlignment="1" applyProtection="1">
      <alignment horizontal="center" vertical="center" wrapText="1"/>
      <protection/>
    </xf>
    <xf numFmtId="0" fontId="29" fillId="33" borderId="14" xfId="52" applyFont="1" applyFill="1" applyBorder="1" applyAlignment="1" applyProtection="1">
      <alignment horizontal="center" vertical="center" wrapText="1"/>
      <protection/>
    </xf>
    <xf numFmtId="0" fontId="29" fillId="33" borderId="16" xfId="52" applyFont="1" applyFill="1" applyBorder="1" applyAlignment="1" applyProtection="1">
      <alignment horizontal="center" vertical="center" wrapText="1"/>
      <protection/>
    </xf>
    <xf numFmtId="0" fontId="29" fillId="33" borderId="25" xfId="52" applyFont="1" applyFill="1" applyBorder="1" applyAlignment="1" applyProtection="1">
      <alignment horizontal="center" vertical="center" wrapText="1"/>
      <protection/>
    </xf>
    <xf numFmtId="0" fontId="29" fillId="33" borderId="12" xfId="52" applyFont="1" applyFill="1" applyBorder="1" applyAlignment="1" applyProtection="1">
      <alignment horizontal="center" vertical="center" wrapText="1"/>
      <protection/>
    </xf>
    <xf numFmtId="0" fontId="29" fillId="33" borderId="58" xfId="52" applyFont="1" applyFill="1" applyBorder="1" applyAlignment="1" applyProtection="1">
      <alignment horizontal="center" vertical="center" wrapText="1"/>
      <protection/>
    </xf>
    <xf numFmtId="0" fontId="31" fillId="35" borderId="31" xfId="52" applyFont="1" applyFill="1" applyBorder="1" applyAlignment="1" applyProtection="1">
      <alignment horizontal="center" vertical="center" wrapText="1"/>
      <protection/>
    </xf>
    <xf numFmtId="0" fontId="31" fillId="35" borderId="73" xfId="52" applyFont="1" applyFill="1" applyBorder="1" applyAlignment="1" applyProtection="1">
      <alignment horizontal="center" vertical="center" wrapText="1"/>
      <protection/>
    </xf>
    <xf numFmtId="0" fontId="31" fillId="35" borderId="26" xfId="52" applyFont="1" applyFill="1" applyBorder="1" applyAlignment="1" applyProtection="1">
      <alignment horizontal="center" vertical="center" wrapText="1"/>
      <protection/>
    </xf>
    <xf numFmtId="0" fontId="31" fillId="35" borderId="49" xfId="52" applyFont="1" applyFill="1" applyBorder="1" applyAlignment="1" applyProtection="1">
      <alignment horizontal="center" vertical="center" wrapText="1"/>
      <protection/>
    </xf>
    <xf numFmtId="0" fontId="4" fillId="33" borderId="32" xfId="52" applyFont="1" applyFill="1" applyBorder="1" applyAlignment="1" applyProtection="1">
      <alignment horizontal="center" vertical="center"/>
      <protection/>
    </xf>
    <xf numFmtId="2" fontId="0" fillId="0" borderId="29" xfId="52" applyNumberFormat="1" applyBorder="1" applyAlignment="1" applyProtection="1">
      <alignment horizontal="center"/>
      <protection locked="0"/>
    </xf>
    <xf numFmtId="2" fontId="0" fillId="0" borderId="10" xfId="52" applyNumberFormat="1" applyBorder="1" applyAlignment="1" applyProtection="1">
      <alignment horizontal="center"/>
      <protection locked="0"/>
    </xf>
    <xf numFmtId="2" fontId="0" fillId="0" borderId="55" xfId="52" applyNumberFormat="1" applyBorder="1" applyAlignment="1" applyProtection="1">
      <alignment horizontal="center"/>
      <protection locked="0"/>
    </xf>
    <xf numFmtId="2" fontId="0" fillId="0" borderId="18" xfId="52" applyNumberFormat="1" applyBorder="1" applyAlignment="1" applyProtection="1">
      <alignment horizontal="center"/>
      <protection locked="0"/>
    </xf>
    <xf numFmtId="2" fontId="0" fillId="0" borderId="56" xfId="52" applyNumberFormat="1" applyBorder="1" applyAlignment="1" applyProtection="1">
      <alignment horizontal="center"/>
      <protection locked="0"/>
    </xf>
    <xf numFmtId="212" fontId="0" fillId="32" borderId="83" xfId="52" applyNumberFormat="1" applyFill="1" applyBorder="1" applyAlignment="1" applyProtection="1">
      <alignment horizontal="center" vertical="center"/>
      <protection/>
    </xf>
    <xf numFmtId="212" fontId="0" fillId="32" borderId="0" xfId="52" applyNumberFormat="1" applyFill="1" applyBorder="1" applyAlignment="1" applyProtection="1">
      <alignment horizontal="center" vertical="center"/>
      <protection/>
    </xf>
    <xf numFmtId="212" fontId="0" fillId="32" borderId="24" xfId="52" applyNumberFormat="1" applyFill="1" applyBorder="1" applyAlignment="1" applyProtection="1">
      <alignment horizontal="center" vertical="center"/>
      <protection/>
    </xf>
    <xf numFmtId="212" fontId="0" fillId="32" borderId="44" xfId="52" applyNumberFormat="1" applyFill="1" applyBorder="1" applyAlignment="1" applyProtection="1">
      <alignment horizontal="center" vertical="center"/>
      <protection/>
    </xf>
    <xf numFmtId="212" fontId="0" fillId="32" borderId="12" xfId="52" applyNumberFormat="1" applyFill="1" applyBorder="1" applyAlignment="1" applyProtection="1">
      <alignment horizontal="center" vertical="center"/>
      <protection/>
    </xf>
    <xf numFmtId="212" fontId="0" fillId="32" borderId="58" xfId="52" applyNumberFormat="1" applyFill="1" applyBorder="1" applyAlignment="1" applyProtection="1">
      <alignment horizontal="center" vertical="center"/>
      <protection/>
    </xf>
    <xf numFmtId="195" fontId="0" fillId="32" borderId="82" xfId="52" applyNumberFormat="1" applyFill="1" applyBorder="1" applyAlignment="1" applyProtection="1">
      <alignment horizontal="center"/>
      <protection/>
    </xf>
    <xf numFmtId="0" fontId="0" fillId="49" borderId="28" xfId="52" applyFill="1" applyBorder="1" applyAlignment="1" applyProtection="1">
      <alignment horizontal="center" vertical="center" wrapText="1"/>
      <protection locked="0"/>
    </xf>
    <xf numFmtId="0" fontId="0" fillId="49" borderId="77" xfId="52" applyFill="1" applyBorder="1" applyAlignment="1" applyProtection="1">
      <alignment horizontal="center" vertical="center" wrapText="1"/>
      <protection locked="0"/>
    </xf>
    <xf numFmtId="0" fontId="0" fillId="54" borderId="32" xfId="52" applyFill="1" applyBorder="1" applyAlignment="1" applyProtection="1">
      <alignment horizontal="center"/>
      <protection/>
    </xf>
    <xf numFmtId="0" fontId="0" fillId="54" borderId="62" xfId="52" applyFill="1" applyBorder="1" applyAlignment="1" applyProtection="1">
      <alignment horizontal="center"/>
      <protection/>
    </xf>
    <xf numFmtId="0" fontId="4" fillId="33" borderId="44" xfId="52" applyFont="1" applyFill="1" applyBorder="1" applyAlignment="1" applyProtection="1">
      <alignment horizontal="center"/>
      <protection/>
    </xf>
    <xf numFmtId="0" fontId="4" fillId="33" borderId="12" xfId="52" applyFont="1" applyFill="1" applyBorder="1" applyAlignment="1" applyProtection="1">
      <alignment horizontal="center"/>
      <protection/>
    </xf>
    <xf numFmtId="0" fontId="4" fillId="33" borderId="58" xfId="52" applyFont="1" applyFill="1" applyBorder="1" applyAlignment="1" applyProtection="1">
      <alignment horizontal="center"/>
      <protection/>
    </xf>
    <xf numFmtId="0" fontId="4" fillId="33" borderId="33" xfId="52" applyFont="1" applyFill="1" applyBorder="1" applyAlignment="1" applyProtection="1">
      <alignment horizontal="center"/>
      <protection/>
    </xf>
    <xf numFmtId="0" fontId="4" fillId="33" borderId="18" xfId="52" applyFont="1" applyFill="1" applyBorder="1" applyAlignment="1" applyProtection="1">
      <alignment horizontal="center"/>
      <protection/>
    </xf>
    <xf numFmtId="0" fontId="4" fillId="33" borderId="56" xfId="52" applyFont="1" applyFill="1" applyBorder="1" applyAlignment="1" applyProtection="1">
      <alignment horizontal="center"/>
      <protection/>
    </xf>
    <xf numFmtId="0" fontId="4" fillId="33" borderId="33" xfId="52" applyFont="1" applyFill="1" applyBorder="1" applyAlignment="1" applyProtection="1">
      <alignment horizontal="center" vertical="center"/>
      <protection/>
    </xf>
    <xf numFmtId="0" fontId="4" fillId="33" borderId="18" xfId="52" applyFont="1" applyFill="1" applyBorder="1" applyAlignment="1" applyProtection="1">
      <alignment horizontal="center" vertical="center"/>
      <protection/>
    </xf>
    <xf numFmtId="0" fontId="4" fillId="33" borderId="56" xfId="52" applyFont="1" applyFill="1" applyBorder="1" applyAlignment="1" applyProtection="1">
      <alignment horizontal="center" vertical="center"/>
      <protection/>
    </xf>
    <xf numFmtId="0" fontId="30" fillId="35" borderId="86" xfId="52" applyFont="1" applyFill="1" applyBorder="1" applyAlignment="1" applyProtection="1">
      <alignment horizontal="center" vertical="center" wrapText="1"/>
      <protection/>
    </xf>
    <xf numFmtId="0" fontId="30" fillId="35" borderId="16" xfId="52" applyFont="1" applyFill="1" applyBorder="1" applyAlignment="1" applyProtection="1">
      <alignment horizontal="center" vertical="center" wrapText="1"/>
      <protection/>
    </xf>
    <xf numFmtId="0" fontId="30" fillId="35" borderId="53" xfId="52" applyFont="1" applyFill="1" applyBorder="1" applyAlignment="1" applyProtection="1">
      <alignment horizontal="center" vertical="center" wrapText="1"/>
      <protection/>
    </xf>
    <xf numFmtId="0" fontId="30" fillId="35" borderId="59" xfId="52" applyFont="1" applyFill="1" applyBorder="1" applyAlignment="1" applyProtection="1">
      <alignment horizontal="center" vertical="center" wrapText="1"/>
      <protection/>
    </xf>
    <xf numFmtId="0" fontId="30" fillId="35" borderId="86"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protection/>
    </xf>
    <xf numFmtId="0" fontId="30" fillId="35" borderId="16" xfId="52" applyFont="1" applyFill="1" applyBorder="1" applyAlignment="1" applyProtection="1">
      <alignment horizontal="center" vertical="center"/>
      <protection/>
    </xf>
    <xf numFmtId="0" fontId="30" fillId="35" borderId="53" xfId="52" applyFont="1" applyFill="1" applyBorder="1" applyAlignment="1" applyProtection="1">
      <alignment horizontal="center" vertical="center"/>
      <protection/>
    </xf>
    <xf numFmtId="0" fontId="30" fillId="35" borderId="50" xfId="52" applyFont="1" applyFill="1" applyBorder="1" applyAlignment="1" applyProtection="1">
      <alignment horizontal="center" vertical="center"/>
      <protection/>
    </xf>
    <xf numFmtId="0" fontId="30" fillId="35" borderId="59"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wrapText="1"/>
      <protection/>
    </xf>
    <xf numFmtId="0" fontId="30" fillId="35" borderId="31" xfId="52" applyFont="1" applyFill="1" applyBorder="1" applyAlignment="1" applyProtection="1">
      <alignment horizontal="center" vertical="center" wrapText="1"/>
      <protection/>
    </xf>
    <xf numFmtId="0" fontId="30" fillId="35" borderId="50" xfId="52" applyFont="1" applyFill="1" applyBorder="1" applyAlignment="1" applyProtection="1">
      <alignment horizontal="center" vertical="center" wrapText="1"/>
      <protection/>
    </xf>
    <xf numFmtId="0" fontId="30" fillId="35" borderId="73" xfId="52" applyFont="1" applyFill="1" applyBorder="1" applyAlignment="1" applyProtection="1">
      <alignment horizontal="center" vertical="center" wrapText="1"/>
      <protection/>
    </xf>
    <xf numFmtId="0" fontId="30" fillId="35" borderId="83" xfId="52" applyFont="1" applyFill="1" applyBorder="1" applyAlignment="1" applyProtection="1">
      <alignment horizontal="center" vertical="center"/>
      <protection/>
    </xf>
    <xf numFmtId="0" fontId="30" fillId="35" borderId="0" xfId="52" applyFont="1" applyFill="1" applyBorder="1" applyAlignment="1" applyProtection="1">
      <alignment horizontal="center" vertical="center"/>
      <protection/>
    </xf>
    <xf numFmtId="0" fontId="30" fillId="35" borderId="24" xfId="52" applyFont="1" applyFill="1" applyBorder="1" applyAlignment="1" applyProtection="1">
      <alignment horizontal="center" vertical="center"/>
      <protection/>
    </xf>
    <xf numFmtId="0" fontId="30" fillId="35" borderId="83" xfId="52" applyFont="1" applyFill="1" applyBorder="1" applyAlignment="1" applyProtection="1">
      <alignment horizontal="center" vertical="center" wrapText="1"/>
      <protection/>
    </xf>
    <xf numFmtId="0" fontId="30" fillId="35" borderId="0" xfId="52" applyFont="1" applyFill="1" applyBorder="1" applyAlignment="1" applyProtection="1">
      <alignment horizontal="center" vertical="center" wrapText="1"/>
      <protection/>
    </xf>
    <xf numFmtId="0" fontId="30" fillId="35" borderId="78" xfId="52" applyFont="1" applyFill="1" applyBorder="1" applyAlignment="1" applyProtection="1">
      <alignment horizontal="center" vertical="center" wrapText="1"/>
      <protection/>
    </xf>
    <xf numFmtId="0" fontId="0" fillId="49" borderId="18" xfId="52" applyFill="1" applyBorder="1" applyAlignment="1" applyProtection="1">
      <alignment horizontal="center"/>
      <protection locked="0"/>
    </xf>
    <xf numFmtId="194" fontId="0" fillId="32" borderId="33" xfId="52" applyNumberFormat="1" applyFill="1" applyBorder="1" applyAlignment="1" applyProtection="1">
      <alignment horizontal="center"/>
      <protection/>
    </xf>
    <xf numFmtId="194" fontId="0" fillId="32" borderId="18" xfId="52" applyNumberFormat="1" applyFill="1" applyBorder="1" applyAlignment="1" applyProtection="1">
      <alignment horizontal="center"/>
      <protection/>
    </xf>
    <xf numFmtId="194" fontId="0" fillId="32" borderId="56" xfId="52" applyNumberFormat="1" applyFill="1" applyBorder="1" applyAlignment="1" applyProtection="1">
      <alignment horizontal="center"/>
      <protection/>
    </xf>
    <xf numFmtId="0" fontId="0" fillId="49" borderId="19" xfId="52" applyFill="1" applyBorder="1" applyAlignment="1" applyProtection="1">
      <alignment horizontal="center"/>
      <protection locked="0"/>
    </xf>
    <xf numFmtId="10" fontId="0" fillId="32" borderId="32" xfId="52" applyNumberFormat="1" applyFill="1" applyBorder="1" applyAlignment="1" applyProtection="1">
      <alignment horizontal="center"/>
      <protection/>
    </xf>
    <xf numFmtId="10" fontId="0" fillId="32" borderId="62" xfId="52" applyNumberFormat="1" applyFill="1" applyBorder="1" applyAlignment="1" applyProtection="1">
      <alignment horizontal="center"/>
      <protection/>
    </xf>
    <xf numFmtId="195" fontId="0" fillId="32" borderId="33" xfId="52" applyNumberFormat="1" applyFill="1" applyBorder="1" applyAlignment="1" applyProtection="1">
      <alignment horizontal="center"/>
      <protection/>
    </xf>
    <xf numFmtId="195" fontId="0" fillId="32" borderId="18" xfId="52" applyNumberFormat="1" applyFill="1" applyBorder="1" applyAlignment="1" applyProtection="1">
      <alignment horizontal="center"/>
      <protection/>
    </xf>
    <xf numFmtId="195" fontId="0" fillId="32" borderId="56" xfId="52" applyNumberFormat="1" applyFill="1" applyBorder="1" applyAlignment="1" applyProtection="1">
      <alignment horizontal="center"/>
      <protection/>
    </xf>
    <xf numFmtId="195" fontId="0" fillId="32" borderId="32" xfId="52" applyNumberFormat="1" applyFill="1" applyBorder="1" applyAlignment="1" applyProtection="1">
      <alignment horizontal="center"/>
      <protection/>
    </xf>
    <xf numFmtId="10" fontId="0" fillId="32" borderId="15" xfId="52" applyNumberFormat="1" applyFill="1" applyBorder="1" applyAlignment="1" applyProtection="1">
      <alignment horizontal="center"/>
      <protection/>
    </xf>
    <xf numFmtId="10" fontId="0" fillId="32" borderId="74" xfId="52" applyNumberFormat="1" applyFill="1" applyBorder="1" applyAlignment="1" applyProtection="1">
      <alignment horizontal="center"/>
      <protection/>
    </xf>
    <xf numFmtId="10" fontId="0" fillId="32" borderId="69" xfId="52" applyNumberFormat="1" applyFill="1" applyBorder="1" applyAlignment="1" applyProtection="1">
      <alignment horizontal="center"/>
      <protection/>
    </xf>
    <xf numFmtId="10" fontId="0" fillId="32" borderId="70" xfId="52" applyNumberFormat="1" applyFill="1" applyBorder="1" applyAlignment="1" applyProtection="1">
      <alignment horizontal="center"/>
      <protection/>
    </xf>
    <xf numFmtId="195" fontId="0" fillId="32" borderId="85" xfId="52" applyNumberFormat="1" applyFill="1" applyBorder="1" applyAlignment="1" applyProtection="1">
      <alignment horizontal="center"/>
      <protection/>
    </xf>
    <xf numFmtId="195" fontId="0" fillId="32" borderId="15" xfId="52" applyNumberFormat="1" applyFill="1" applyBorder="1" applyAlignment="1" applyProtection="1">
      <alignment horizontal="center"/>
      <protection/>
    </xf>
    <xf numFmtId="195" fontId="0" fillId="32" borderId="30" xfId="52" applyNumberFormat="1" applyFill="1" applyBorder="1" applyAlignment="1" applyProtection="1">
      <alignment horizontal="center"/>
      <protection/>
    </xf>
    <xf numFmtId="0" fontId="31" fillId="35" borderId="13" xfId="52" applyFont="1" applyFill="1" applyBorder="1" applyAlignment="1" applyProtection="1">
      <alignment horizontal="center" vertical="center" wrapText="1"/>
      <protection/>
    </xf>
    <xf numFmtId="0" fontId="31" fillId="35" borderId="0" xfId="52" applyFont="1" applyFill="1" applyBorder="1" applyAlignment="1" applyProtection="1">
      <alignment horizontal="center" vertical="center" wrapText="1"/>
      <protection/>
    </xf>
    <xf numFmtId="0" fontId="31" fillId="35" borderId="83" xfId="52" applyFont="1" applyFill="1" applyBorder="1" applyAlignment="1" applyProtection="1">
      <alignment horizontal="center" vertical="center" wrapText="1"/>
      <protection/>
    </xf>
    <xf numFmtId="0" fontId="31" fillId="35" borderId="78" xfId="52" applyFont="1" applyFill="1" applyBorder="1" applyAlignment="1" applyProtection="1">
      <alignment horizontal="center" vertical="center" wrapText="1"/>
      <protection/>
    </xf>
    <xf numFmtId="195" fontId="0" fillId="32" borderId="60" xfId="52" applyNumberFormat="1" applyFill="1" applyBorder="1" applyAlignment="1" applyProtection="1">
      <alignment horizontal="center"/>
      <protection/>
    </xf>
    <xf numFmtId="0" fontId="0" fillId="49" borderId="28" xfId="52" applyFill="1" applyBorder="1" applyAlignment="1" applyProtection="1">
      <alignment horizontal="center" vertical="center"/>
      <protection locked="0"/>
    </xf>
    <xf numFmtId="0" fontId="0" fillId="49" borderId="77" xfId="52" applyFill="1" applyBorder="1" applyAlignment="1" applyProtection="1">
      <alignment horizontal="center" vertical="center"/>
      <protection locked="0"/>
    </xf>
    <xf numFmtId="0" fontId="0" fillId="49" borderId="83" xfId="52" applyFill="1" applyBorder="1" applyAlignment="1" applyProtection="1">
      <alignment horizontal="center" vertical="center"/>
      <protection locked="0"/>
    </xf>
    <xf numFmtId="0" fontId="0" fillId="49" borderId="44" xfId="52" applyFill="1" applyBorder="1" applyAlignment="1" applyProtection="1">
      <alignment horizontal="center" vertical="center"/>
      <protection locked="0"/>
    </xf>
    <xf numFmtId="2" fontId="0" fillId="0" borderId="15" xfId="52" applyNumberFormat="1" applyBorder="1" applyAlignment="1" applyProtection="1">
      <alignment horizontal="center"/>
      <protection locked="0"/>
    </xf>
    <xf numFmtId="2" fontId="0" fillId="0" borderId="60" xfId="52" applyNumberFormat="1" applyBorder="1" applyAlignment="1" applyProtection="1">
      <alignment horizontal="center"/>
      <protection locked="0"/>
    </xf>
    <xf numFmtId="0" fontId="0" fillId="49" borderId="73" xfId="52" applyFill="1" applyBorder="1" applyAlignment="1" applyProtection="1">
      <alignment horizontal="center"/>
      <protection locked="0"/>
    </xf>
    <xf numFmtId="0" fontId="0" fillId="49" borderId="53" xfId="52" applyFill="1" applyBorder="1" applyAlignment="1" applyProtection="1">
      <alignment horizontal="center" vertical="center" wrapText="1"/>
      <protection locked="0"/>
    </xf>
    <xf numFmtId="0" fontId="0" fillId="49" borderId="73" xfId="52" applyFill="1" applyBorder="1" applyAlignment="1" applyProtection="1">
      <alignment horizontal="center" vertical="center" wrapText="1"/>
      <protection locked="0"/>
    </xf>
    <xf numFmtId="0" fontId="4" fillId="33" borderId="26" xfId="52" applyFont="1" applyFill="1" applyBorder="1" applyAlignment="1" applyProtection="1">
      <alignment horizontal="center"/>
      <protection/>
    </xf>
    <xf numFmtId="0" fontId="4" fillId="33" borderId="14" xfId="52" applyFont="1" applyFill="1" applyBorder="1" applyAlignment="1" applyProtection="1">
      <alignment horizontal="center"/>
      <protection/>
    </xf>
    <xf numFmtId="0" fontId="4" fillId="33" borderId="16" xfId="52" applyFont="1" applyFill="1" applyBorder="1" applyAlignment="1" applyProtection="1">
      <alignment horizontal="center"/>
      <protection/>
    </xf>
    <xf numFmtId="209" fontId="0" fillId="32" borderId="29" xfId="52" applyNumberFormat="1" applyFill="1" applyBorder="1" applyAlignment="1" applyProtection="1">
      <alignment horizontal="center"/>
      <protection/>
    </xf>
    <xf numFmtId="209" fontId="0" fillId="32" borderId="34" xfId="52" applyNumberFormat="1" applyFill="1" applyBorder="1" applyAlignment="1" applyProtection="1">
      <alignment horizontal="center"/>
      <protection/>
    </xf>
    <xf numFmtId="0" fontId="33" fillId="35" borderId="60" xfId="52" applyFont="1" applyFill="1" applyBorder="1" applyAlignment="1" applyProtection="1">
      <alignment horizontal="center" vertical="center" wrapText="1"/>
      <protection/>
    </xf>
    <xf numFmtId="0" fontId="33" fillId="35" borderId="61" xfId="52" applyFont="1" applyFill="1" applyBorder="1" applyAlignment="1" applyProtection="1">
      <alignment horizontal="center" vertical="center" wrapText="1"/>
      <protection/>
    </xf>
    <xf numFmtId="0" fontId="33" fillId="35" borderId="29" xfId="52" applyFont="1" applyFill="1" applyBorder="1" applyAlignment="1" applyProtection="1">
      <alignment horizontal="center" vertical="center" wrapText="1"/>
      <protection/>
    </xf>
    <xf numFmtId="0" fontId="33" fillId="35" borderId="34" xfId="52" applyFont="1" applyFill="1" applyBorder="1" applyAlignment="1" applyProtection="1">
      <alignment horizontal="center" vertical="center" wrapText="1"/>
      <protection/>
    </xf>
    <xf numFmtId="209" fontId="0" fillId="32" borderId="32" xfId="52" applyNumberFormat="1" applyFill="1" applyBorder="1" applyAlignment="1" applyProtection="1">
      <alignment horizontal="center"/>
      <protection/>
    </xf>
    <xf numFmtId="209" fontId="0" fillId="32" borderId="62" xfId="52" applyNumberFormat="1" applyFill="1" applyBorder="1" applyAlignment="1" applyProtection="1">
      <alignment horizontal="center"/>
      <protection/>
    </xf>
    <xf numFmtId="209" fontId="0" fillId="32" borderId="27" xfId="52" applyNumberFormat="1" applyFill="1" applyBorder="1" applyAlignment="1" applyProtection="1">
      <alignment horizontal="center"/>
      <protection/>
    </xf>
    <xf numFmtId="209" fontId="0" fillId="32" borderId="11" xfId="52" applyNumberFormat="1" applyFill="1" applyBorder="1" applyAlignment="1" applyProtection="1">
      <alignment horizontal="center"/>
      <protection/>
    </xf>
    <xf numFmtId="0" fontId="33" fillId="35" borderId="15" xfId="52" applyFont="1" applyFill="1" applyBorder="1" applyAlignment="1" applyProtection="1">
      <alignment horizontal="center" vertical="center" wrapText="1"/>
      <protection/>
    </xf>
    <xf numFmtId="0" fontId="4" fillId="33" borderId="19" xfId="52" applyFont="1" applyFill="1" applyBorder="1" applyAlignment="1" applyProtection="1">
      <alignment horizontal="center"/>
      <protection/>
    </xf>
    <xf numFmtId="0" fontId="4" fillId="33" borderId="48" xfId="52" applyFont="1" applyFill="1" applyBorder="1" applyAlignment="1" applyProtection="1">
      <alignment horizontal="center"/>
      <protection/>
    </xf>
    <xf numFmtId="0" fontId="34" fillId="35" borderId="29" xfId="52" applyFont="1" applyFill="1" applyBorder="1" applyAlignment="1" applyProtection="1">
      <alignment horizontal="center" vertical="center" wrapText="1"/>
      <protection/>
    </xf>
    <xf numFmtId="0" fontId="30" fillId="35" borderId="24" xfId="52" applyFont="1" applyFill="1" applyBorder="1" applyAlignment="1" applyProtection="1">
      <alignment horizontal="center" vertical="center" wrapText="1"/>
      <protection/>
    </xf>
    <xf numFmtId="0" fontId="33" fillId="35" borderId="74" xfId="52" applyFont="1" applyFill="1" applyBorder="1" applyAlignment="1" applyProtection="1">
      <alignment horizontal="center" vertical="center" wrapText="1"/>
      <protection/>
    </xf>
    <xf numFmtId="0" fontId="34" fillId="35" borderId="15" xfId="52" applyFont="1" applyFill="1" applyBorder="1" applyAlignment="1" applyProtection="1">
      <alignment horizontal="center" vertical="center" wrapText="1"/>
      <protection/>
    </xf>
    <xf numFmtId="195" fontId="0" fillId="32" borderId="28" xfId="52" applyNumberFormat="1" applyFill="1" applyBorder="1" applyAlignment="1" applyProtection="1">
      <alignment horizontal="center"/>
      <protection/>
    </xf>
    <xf numFmtId="194" fontId="0" fillId="32" borderId="32" xfId="52" applyNumberFormat="1" applyFill="1" applyBorder="1" applyAlignment="1" applyProtection="1">
      <alignment horizontal="center"/>
      <protection/>
    </xf>
    <xf numFmtId="0" fontId="0" fillId="49" borderId="53" xfId="52" applyFill="1" applyBorder="1" applyAlignment="1" applyProtection="1">
      <alignment horizontal="center"/>
      <protection locked="0"/>
    </xf>
    <xf numFmtId="0" fontId="0" fillId="49" borderId="50" xfId="52" applyFill="1" applyBorder="1" applyAlignment="1" applyProtection="1">
      <alignment horizontal="center"/>
      <protection locked="0"/>
    </xf>
    <xf numFmtId="0" fontId="0" fillId="49" borderId="44" xfId="52" applyFill="1" applyBorder="1" applyAlignment="1" applyProtection="1">
      <alignment horizontal="center"/>
      <protection locked="0"/>
    </xf>
    <xf numFmtId="0" fontId="0" fillId="49" borderId="68" xfId="52" applyFill="1" applyBorder="1" applyAlignment="1" applyProtection="1">
      <alignment horizontal="center"/>
      <protection locked="0"/>
    </xf>
    <xf numFmtId="0" fontId="0" fillId="49" borderId="28" xfId="52" applyFill="1" applyBorder="1" applyAlignment="1" applyProtection="1">
      <alignment horizontal="center"/>
      <protection locked="0"/>
    </xf>
    <xf numFmtId="0" fontId="0" fillId="49" borderId="77" xfId="52" applyFill="1" applyBorder="1" applyAlignment="1" applyProtection="1">
      <alignment horizontal="center"/>
      <protection locked="0"/>
    </xf>
    <xf numFmtId="0" fontId="0" fillId="49" borderId="81" xfId="52" applyFill="1" applyBorder="1" applyAlignment="1" applyProtection="1">
      <alignment horizontal="center"/>
      <protection locked="0"/>
    </xf>
    <xf numFmtId="0" fontId="0" fillId="0" borderId="30" xfId="52" applyBorder="1" applyAlignment="1" applyProtection="1">
      <alignment horizontal="center"/>
      <protection locked="0"/>
    </xf>
    <xf numFmtId="0" fontId="4" fillId="33" borderId="29" xfId="52" applyFont="1" applyFill="1" applyBorder="1" applyAlignment="1" applyProtection="1">
      <alignment horizontal="center"/>
      <protection/>
    </xf>
    <xf numFmtId="0" fontId="4" fillId="33" borderId="34" xfId="52" applyFont="1" applyFill="1" applyBorder="1" applyAlignment="1" applyProtection="1">
      <alignment horizontal="center"/>
      <protection/>
    </xf>
    <xf numFmtId="14" fontId="0" fillId="35" borderId="52" xfId="0" applyNumberFormat="1" applyFont="1" applyFill="1" applyBorder="1" applyAlignment="1" applyProtection="1">
      <alignment horizontal="center" vertical="center"/>
      <protection locked="0"/>
    </xf>
    <xf numFmtId="14" fontId="0" fillId="35" borderId="17" xfId="0" applyNumberFormat="1" applyFont="1" applyFill="1" applyBorder="1" applyAlignment="1" applyProtection="1">
      <alignment horizontal="center" vertical="center"/>
      <protection locked="0"/>
    </xf>
    <xf numFmtId="14" fontId="0" fillId="35" borderId="21" xfId="0" applyNumberFormat="1" applyFont="1" applyFill="1" applyBorder="1" applyAlignment="1" applyProtection="1">
      <alignment horizontal="center" vertical="center"/>
      <protection locked="0"/>
    </xf>
    <xf numFmtId="0" fontId="0" fillId="40" borderId="20" xfId="0" applyFont="1" applyFill="1" applyBorder="1" applyAlignment="1" applyProtection="1">
      <alignment horizontal="left" vertical="center" indent="1"/>
      <protection/>
    </xf>
    <xf numFmtId="0" fontId="0" fillId="40" borderId="51" xfId="0" applyFont="1" applyFill="1" applyBorder="1" applyAlignment="1" applyProtection="1">
      <alignment horizontal="left" vertical="center" indent="1"/>
      <protection/>
    </xf>
    <xf numFmtId="0" fontId="0" fillId="40" borderId="20" xfId="0" applyFont="1" applyFill="1" applyBorder="1" applyAlignment="1" applyProtection="1">
      <alignment horizontal="left" vertical="center"/>
      <protection/>
    </xf>
    <xf numFmtId="0" fontId="0" fillId="40" borderId="51" xfId="0" applyFont="1" applyFill="1" applyBorder="1" applyAlignment="1" applyProtection="1">
      <alignment horizontal="left" vertical="center"/>
      <protection/>
    </xf>
    <xf numFmtId="0" fontId="0" fillId="40" borderId="20" xfId="0" applyFill="1" applyBorder="1" applyAlignment="1" applyProtection="1">
      <alignment horizontal="left" vertical="center" indent="1"/>
      <protection/>
    </xf>
    <xf numFmtId="0" fontId="0" fillId="40" borderId="17" xfId="0" applyFill="1" applyBorder="1" applyAlignment="1" applyProtection="1">
      <alignment horizontal="left" vertical="center" indent="1"/>
      <protection/>
    </xf>
    <xf numFmtId="0" fontId="0" fillId="40" borderId="51" xfId="0" applyFill="1" applyBorder="1" applyAlignment="1" applyProtection="1">
      <alignment horizontal="left" vertical="center" indent="1"/>
      <protection/>
    </xf>
    <xf numFmtId="207" fontId="0" fillId="40" borderId="17" xfId="0" applyNumberFormat="1" applyFill="1" applyBorder="1" applyAlignment="1" applyProtection="1">
      <alignment horizontal="left" vertical="center" indent="2"/>
      <protection/>
    </xf>
    <xf numFmtId="207" fontId="0" fillId="40" borderId="21" xfId="0" applyNumberFormat="1" applyFill="1" applyBorder="1" applyAlignment="1" applyProtection="1">
      <alignment horizontal="left" vertical="center" indent="2"/>
      <protection/>
    </xf>
    <xf numFmtId="0" fontId="40" fillId="35" borderId="65" xfId="0" applyFont="1" applyFill="1" applyBorder="1" applyAlignment="1" applyProtection="1">
      <alignment horizontal="center"/>
      <protection/>
    </xf>
    <xf numFmtId="0" fontId="40" fillId="35" borderId="66" xfId="0" applyFont="1" applyFill="1" applyBorder="1" applyAlignment="1" applyProtection="1">
      <alignment horizontal="center"/>
      <protection/>
    </xf>
    <xf numFmtId="0" fontId="40" fillId="35" borderId="67" xfId="0" applyFont="1" applyFill="1" applyBorder="1" applyAlignment="1" applyProtection="1">
      <alignment horizontal="center"/>
      <protection/>
    </xf>
    <xf numFmtId="0" fontId="0" fillId="0" borderId="79" xfId="0" applyBorder="1" applyAlignment="1" applyProtection="1">
      <alignment horizontal="center"/>
      <protection/>
    </xf>
    <xf numFmtId="0" fontId="0" fillId="0" borderId="60" xfId="0" applyBorder="1" applyAlignment="1" applyProtection="1">
      <alignment horizontal="center"/>
      <protection/>
    </xf>
    <xf numFmtId="0" fontId="12" fillId="0" borderId="80" xfId="0" applyFont="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9" xfId="0" applyFont="1" applyBorder="1" applyAlignment="1" applyProtection="1">
      <alignment horizontal="left"/>
      <protection/>
    </xf>
    <xf numFmtId="0" fontId="12" fillId="0" borderId="29" xfId="0" applyFont="1" applyBorder="1" applyAlignment="1" applyProtection="1">
      <alignment horizontal="left"/>
      <protection/>
    </xf>
    <xf numFmtId="0" fontId="12" fillId="0" borderId="34" xfId="0" applyFont="1" applyBorder="1" applyAlignment="1" applyProtection="1">
      <alignment horizontal="left"/>
      <protection/>
    </xf>
    <xf numFmtId="0" fontId="12" fillId="0" borderId="29" xfId="0" applyFont="1" applyBorder="1" applyAlignment="1" applyProtection="1">
      <alignment horizontal="left" vertical="center" wrapText="1"/>
      <protection/>
    </xf>
    <xf numFmtId="0" fontId="12" fillId="0" borderId="29" xfId="0" applyFont="1" applyBorder="1" applyAlignment="1" applyProtection="1">
      <alignment horizontal="left" vertical="center"/>
      <protection/>
    </xf>
    <xf numFmtId="0" fontId="12" fillId="0" borderId="34" xfId="0" applyFont="1" applyBorder="1" applyAlignment="1" applyProtection="1">
      <alignment horizontal="left" vertical="center"/>
      <protection/>
    </xf>
    <xf numFmtId="0" fontId="12" fillId="0" borderId="15" xfId="0" applyFont="1" applyBorder="1" applyAlignment="1" applyProtection="1">
      <alignment horizontal="left"/>
      <protection/>
    </xf>
    <xf numFmtId="0" fontId="12" fillId="0" borderId="15" xfId="0" applyFont="1" applyBorder="1" applyAlignment="1" applyProtection="1">
      <alignment horizontal="left"/>
      <protection/>
    </xf>
    <xf numFmtId="0" fontId="12" fillId="0" borderId="74" xfId="0" applyFont="1" applyBorder="1" applyAlignment="1" applyProtection="1">
      <alignment horizontal="left"/>
      <protection/>
    </xf>
    <xf numFmtId="0" fontId="12" fillId="35" borderId="71" xfId="52" applyFont="1" applyFill="1" applyBorder="1" applyAlignment="1" applyProtection="1">
      <alignment horizontal="left"/>
      <protection/>
    </xf>
    <xf numFmtId="0" fontId="12" fillId="35" borderId="29" xfId="52" applyFont="1" applyFill="1" applyBorder="1" applyAlignment="1" applyProtection="1">
      <alignment horizontal="left"/>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7" xfId="0" applyFont="1" applyBorder="1" applyAlignment="1" applyProtection="1">
      <alignment horizontal="left" vertical="center" wrapText="1"/>
      <protection/>
    </xf>
    <xf numFmtId="0" fontId="12" fillId="0" borderId="10" xfId="0" applyFont="1" applyBorder="1" applyAlignment="1" applyProtection="1">
      <alignment horizontal="left" vertical="center"/>
      <protection/>
    </xf>
    <xf numFmtId="0" fontId="12" fillId="0" borderId="11" xfId="0" applyFont="1" applyBorder="1" applyAlignment="1" applyProtection="1">
      <alignment horizontal="left" vertical="center"/>
      <protection/>
    </xf>
    <xf numFmtId="0" fontId="12" fillId="35" borderId="47" xfId="0" applyFont="1" applyFill="1" applyBorder="1" applyAlignment="1" applyProtection="1">
      <alignment horizontal="left" vertical="center" indent="3"/>
      <protection/>
    </xf>
    <xf numFmtId="0" fontId="12" fillId="35" borderId="10" xfId="0" applyFont="1" applyFill="1" applyBorder="1" applyAlignment="1" applyProtection="1">
      <alignment horizontal="left" vertical="center" indent="3"/>
      <protection/>
    </xf>
    <xf numFmtId="0" fontId="12" fillId="35" borderId="55" xfId="0" applyFont="1" applyFill="1" applyBorder="1" applyAlignment="1" applyProtection="1">
      <alignment horizontal="left" vertical="center" indent="3"/>
      <protection/>
    </xf>
    <xf numFmtId="0" fontId="12" fillId="0" borderId="29" xfId="0" applyFont="1" applyBorder="1" applyAlignment="1" applyProtection="1">
      <alignment horizontal="left" vertical="center" indent="3"/>
      <protection/>
    </xf>
    <xf numFmtId="0" fontId="12" fillId="0" borderId="34" xfId="0" applyFont="1" applyBorder="1" applyAlignment="1" applyProtection="1">
      <alignment horizontal="left" vertical="center" indent="3"/>
      <protection/>
    </xf>
    <xf numFmtId="0" fontId="12" fillId="0" borderId="27" xfId="0" applyFont="1" applyBorder="1" applyAlignment="1" applyProtection="1">
      <alignment horizontal="left" wrapText="1"/>
      <protection/>
    </xf>
    <xf numFmtId="0" fontId="12" fillId="0" borderId="10" xfId="0" applyFont="1" applyBorder="1" applyAlignment="1" applyProtection="1">
      <alignment horizontal="left" wrapText="1"/>
      <protection/>
    </xf>
    <xf numFmtId="0" fontId="12" fillId="0" borderId="11" xfId="0" applyFont="1" applyBorder="1" applyAlignment="1" applyProtection="1">
      <alignment horizontal="left" wrapText="1"/>
      <protection/>
    </xf>
    <xf numFmtId="0" fontId="0" fillId="0" borderId="45" xfId="0" applyBorder="1" applyAlignment="1" applyProtection="1">
      <alignment horizontal="center"/>
      <protection/>
    </xf>
    <xf numFmtId="0" fontId="0" fillId="0" borderId="46" xfId="0" applyBorder="1" applyAlignment="1" applyProtection="1">
      <alignment horizontal="center"/>
      <protection/>
    </xf>
    <xf numFmtId="0" fontId="0" fillId="0" borderId="64" xfId="0" applyBorder="1" applyAlignment="1" applyProtection="1">
      <alignment horizontal="center"/>
      <protection/>
    </xf>
    <xf numFmtId="0" fontId="12" fillId="35" borderId="48" xfId="0" applyFont="1" applyFill="1" applyBorder="1" applyAlignment="1" applyProtection="1">
      <alignment horizontal="left" vertical="center" wrapText="1"/>
      <protection/>
    </xf>
    <xf numFmtId="0" fontId="12" fillId="35" borderId="18" xfId="0" applyFont="1" applyFill="1" applyBorder="1" applyAlignment="1" applyProtection="1">
      <alignment horizontal="left" vertical="center" wrapText="1"/>
      <protection/>
    </xf>
    <xf numFmtId="0" fontId="12" fillId="35" borderId="56" xfId="0" applyFont="1" applyFill="1" applyBorder="1" applyAlignment="1" applyProtection="1">
      <alignment horizontal="left" vertical="center" wrapText="1"/>
      <protection/>
    </xf>
    <xf numFmtId="0" fontId="12" fillId="0" borderId="32" xfId="0" applyFont="1" applyBorder="1" applyAlignment="1" applyProtection="1">
      <alignment horizontal="left" vertical="center" wrapText="1"/>
      <protection/>
    </xf>
    <xf numFmtId="0" fontId="12" fillId="0" borderId="32" xfId="0" applyFont="1" applyBorder="1" applyAlignment="1" applyProtection="1">
      <alignment horizontal="left" vertical="center"/>
      <protection/>
    </xf>
    <xf numFmtId="0" fontId="12" fillId="0" borderId="62" xfId="0" applyFont="1" applyBorder="1" applyAlignment="1" applyProtection="1">
      <alignment horizontal="left" vertic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12" fillId="0" borderId="27" xfId="0" applyFont="1" applyBorder="1" applyAlignment="1" applyProtection="1">
      <alignment horizontal="center"/>
      <protection/>
    </xf>
    <xf numFmtId="0" fontId="12" fillId="0" borderId="10"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1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8" xfId="0" applyFont="1" applyBorder="1" applyAlignment="1" applyProtection="1">
      <alignment horizontal="left" vertical="center" wrapText="1"/>
      <protection/>
    </xf>
    <xf numFmtId="0" fontId="12" fillId="0" borderId="81" xfId="0" applyFont="1" applyBorder="1" applyAlignment="1" applyProtection="1">
      <alignment horizontal="left" vertical="center"/>
      <protection/>
    </xf>
    <xf numFmtId="0" fontId="12" fillId="0" borderId="54" xfId="0" applyFont="1" applyBorder="1" applyAlignment="1" applyProtection="1">
      <alignment horizontal="left" vertical="center"/>
      <protection/>
    </xf>
    <xf numFmtId="0" fontId="13" fillId="33" borderId="26" xfId="0" applyFont="1" applyFill="1" applyBorder="1" applyAlignment="1" applyProtection="1">
      <alignment horizontal="center"/>
      <protection/>
    </xf>
    <xf numFmtId="0" fontId="13" fillId="33" borderId="14"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25" xfId="0" applyFont="1" applyFill="1" applyBorder="1" applyAlignment="1" applyProtection="1">
      <alignment horizontal="center"/>
      <protection/>
    </xf>
    <xf numFmtId="0" fontId="13" fillId="33" borderId="12" xfId="0" applyFont="1" applyFill="1" applyBorder="1" applyAlignment="1" applyProtection="1">
      <alignment horizontal="center"/>
      <protection/>
    </xf>
    <xf numFmtId="0" fontId="13" fillId="33" borderId="58" xfId="0" applyFont="1" applyFill="1" applyBorder="1" applyAlignment="1" applyProtection="1">
      <alignment horizontal="center"/>
      <protection/>
    </xf>
    <xf numFmtId="0" fontId="40" fillId="35" borderId="20" xfId="0" applyFont="1" applyFill="1" applyBorder="1" applyAlignment="1" applyProtection="1">
      <alignment horizontal="center"/>
      <protection/>
    </xf>
    <xf numFmtId="0" fontId="40" fillId="35" borderId="17" xfId="0" applyFont="1" applyFill="1" applyBorder="1" applyAlignment="1" applyProtection="1">
      <alignment horizontal="center"/>
      <protection/>
    </xf>
    <xf numFmtId="0" fontId="40" fillId="35" borderId="21" xfId="0" applyFont="1" applyFill="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7" xfId="0" applyFont="1" applyBorder="1" applyAlignment="1" applyProtection="1">
      <alignment horizontal="left" vertical="center"/>
      <protection/>
    </xf>
    <xf numFmtId="0" fontId="12" fillId="35" borderId="47" xfId="52" applyFont="1" applyFill="1" applyBorder="1" applyAlignment="1" applyProtection="1">
      <alignment horizontal="left" vertical="center"/>
      <protection/>
    </xf>
    <xf numFmtId="0" fontId="12" fillId="35" borderId="10" xfId="52" applyFont="1" applyFill="1" applyBorder="1" applyAlignment="1" applyProtection="1">
      <alignment horizontal="left" vertical="center"/>
      <protection/>
    </xf>
    <xf numFmtId="0" fontId="12" fillId="35" borderId="55" xfId="52" applyFont="1" applyFill="1" applyBorder="1" applyAlignment="1" applyProtection="1">
      <alignment horizontal="left" vertical="center"/>
      <protection/>
    </xf>
    <xf numFmtId="0" fontId="12" fillId="0" borderId="29" xfId="0" applyFont="1" applyBorder="1" applyAlignment="1" applyProtection="1">
      <alignment horizontal="left" wrapText="1"/>
      <protection/>
    </xf>
    <xf numFmtId="0" fontId="12" fillId="0" borderId="20"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12" fillId="0" borderId="21" xfId="0" applyFont="1" applyBorder="1" applyAlignment="1" applyProtection="1">
      <alignment horizontal="left" vertical="center" wrapText="1"/>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cellXfs>
  <cellStyles count="51">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Link 2"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dxfs count="374">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ont>
        <color auto="1"/>
      </font>
      <fill>
        <patternFill>
          <bgColor indexed="13"/>
        </patternFill>
      </fill>
    </dxf>
    <dxf>
      <font>
        <color auto="1"/>
      </font>
      <fill>
        <patternFill>
          <bgColor indexed="17"/>
        </patternFill>
      </fill>
    </dxf>
    <dxf>
      <fill>
        <patternFill patternType="lightUp"/>
      </fill>
    </dxf>
    <dxf>
      <font>
        <color auto="1"/>
      </font>
      <fill>
        <patternFill>
          <bgColor rgb="FFFF0000"/>
        </patternFill>
      </fill>
    </dxf>
    <dxf>
      <font>
        <color auto="1"/>
      </font>
      <fill>
        <patternFill>
          <bgColor indexed="17"/>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patternType="lightUp"/>
      </fill>
    </dxf>
    <dxf>
      <fill>
        <patternFill patternType="lightUp"/>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100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0.164</c:v>
              </c:pt>
              <c:pt idx="2">
                <c:v>0.181</c:v>
              </c:pt>
              <c:pt idx="3">
                <c:v>0.196</c:v>
              </c:pt>
              <c:pt idx="4">
                <c:v>0.206</c:v>
              </c:pt>
              <c:pt idx="5">
                <c:v>0.227</c:v>
              </c:pt>
              <c:pt idx="6">
                <c:v>0.26</c:v>
              </c:pt>
              <c:pt idx="7">
                <c:v>0.395</c:v>
              </c:pt>
            </c:numLit>
          </c:xVal>
          <c:yVal>
            <c:numLit>
              <c:ptCount val="8"/>
              <c:pt idx="0">
                <c:v>-967</c:v>
              </c:pt>
              <c:pt idx="1">
                <c:v>-189.3</c:v>
              </c:pt>
              <c:pt idx="2">
                <c:v>-102.6</c:v>
              </c:pt>
              <c:pt idx="3">
                <c:v>-45.4</c:v>
              </c:pt>
              <c:pt idx="4">
                <c:v>0</c:v>
              </c:pt>
              <c:pt idx="5">
                <c:v>114.9</c:v>
              </c:pt>
              <c:pt idx="6">
                <c:v>336.9</c:v>
              </c:pt>
              <c:pt idx="7">
                <c:v>944</c:v>
              </c:pt>
            </c:numLit>
          </c:yVal>
          <c:smooth val="0"/>
        </c:ser>
        <c:axId val="30191225"/>
        <c:axId val="3285570"/>
      </c:scatterChart>
      <c:valAx>
        <c:axId val="30191225"/>
        <c:scaling>
          <c:orientation val="minMax"/>
        </c:scaling>
        <c:axPos val="b"/>
        <c:delete val="0"/>
        <c:numFmt formatCode="General" sourceLinked="1"/>
        <c:majorTickMark val="out"/>
        <c:minorTickMark val="none"/>
        <c:tickLblPos val="nextTo"/>
        <c:spPr>
          <a:ln w="3175">
            <a:solidFill>
              <a:srgbClr val="000000"/>
            </a:solidFill>
          </a:ln>
        </c:spPr>
        <c:crossAx val="3285570"/>
        <c:crossesAt val="-1200"/>
        <c:crossBetween val="midCat"/>
        <c:dispUnits/>
      </c:valAx>
      <c:valAx>
        <c:axId val="3285570"/>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191225"/>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120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0.178</c:v>
              </c:pt>
              <c:pt idx="3">
                <c:v>0.192</c:v>
              </c:pt>
              <c:pt idx="4">
                <c:v>0.202</c:v>
              </c:pt>
              <c:pt idx="5">
                <c:v>0.221</c:v>
              </c:pt>
              <c:pt idx="6">
                <c:v>0.253</c:v>
              </c:pt>
              <c:pt idx="7">
                <c:v>0.38</c:v>
              </c:pt>
            </c:numLit>
          </c:xVal>
          <c:yVal>
            <c:numLit>
              <c:ptCount val="8"/>
              <c:pt idx="0">
                <c:v>-969.2</c:v>
              </c:pt>
              <c:pt idx="1">
                <c:v>-177.6</c:v>
              </c:pt>
              <c:pt idx="2">
                <c:v>-90.5</c:v>
              </c:pt>
              <c:pt idx="3">
                <c:v>-34.1</c:v>
              </c:pt>
              <c:pt idx="4">
                <c:v>0</c:v>
              </c:pt>
              <c:pt idx="5">
                <c:v>123.3</c:v>
              </c:pt>
              <c:pt idx="6">
                <c:v>343.5</c:v>
              </c:pt>
              <c:pt idx="7">
                <c:v>930.2</c:v>
              </c:pt>
            </c:numLit>
          </c:yVal>
          <c:smooth val="0"/>
        </c:ser>
        <c:axId val="29570131"/>
        <c:axId val="64804588"/>
      </c:scatterChart>
      <c:valAx>
        <c:axId val="29570131"/>
        <c:scaling>
          <c:orientation val="minMax"/>
        </c:scaling>
        <c:axPos val="b"/>
        <c:delete val="0"/>
        <c:numFmt formatCode="General" sourceLinked="1"/>
        <c:majorTickMark val="out"/>
        <c:minorTickMark val="none"/>
        <c:tickLblPos val="nextTo"/>
        <c:spPr>
          <a:ln w="3175">
            <a:solidFill>
              <a:srgbClr val="000000"/>
            </a:solidFill>
          </a:ln>
        </c:spPr>
        <c:crossAx val="64804588"/>
        <c:crossesAt val="-1200"/>
        <c:crossBetween val="midCat"/>
        <c:dispUnits/>
      </c:valAx>
      <c:valAx>
        <c:axId val="64804588"/>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570131"/>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140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0.177</c:v>
              </c:pt>
              <c:pt idx="3">
                <c:v>0.191</c:v>
              </c:pt>
              <c:pt idx="4">
                <c:v>0.2</c:v>
              </c:pt>
              <c:pt idx="5">
                <c:v>0.219</c:v>
              </c:pt>
              <c:pt idx="6">
                <c:v>0.251</c:v>
              </c:pt>
              <c:pt idx="7">
                <c:v>0.374</c:v>
              </c:pt>
            </c:numLit>
          </c:xVal>
          <c:yVal>
            <c:numLit>
              <c:ptCount val="8"/>
              <c:pt idx="0">
                <c:v>-968.9</c:v>
              </c:pt>
              <c:pt idx="1">
                <c:v>-170.8</c:v>
              </c:pt>
              <c:pt idx="2">
                <c:v>-81.8</c:v>
              </c:pt>
              <c:pt idx="3">
                <c:v>-26.1</c:v>
              </c:pt>
              <c:pt idx="4">
                <c:v>0</c:v>
              </c:pt>
              <c:pt idx="5">
                <c:v>127.8</c:v>
              </c:pt>
              <c:pt idx="6">
                <c:v>348</c:v>
              </c:pt>
              <c:pt idx="7">
                <c:v>919.4</c:v>
              </c:pt>
            </c:numLit>
          </c:yVal>
          <c:smooth val="0"/>
        </c:ser>
        <c:axId val="46370381"/>
        <c:axId val="14680246"/>
      </c:scatterChart>
      <c:valAx>
        <c:axId val="46370381"/>
        <c:scaling>
          <c:orientation val="minMax"/>
        </c:scaling>
        <c:axPos val="b"/>
        <c:delete val="0"/>
        <c:numFmt formatCode="General" sourceLinked="1"/>
        <c:majorTickMark val="out"/>
        <c:minorTickMark val="none"/>
        <c:tickLblPos val="nextTo"/>
        <c:spPr>
          <a:ln w="3175">
            <a:solidFill>
              <a:srgbClr val="000000"/>
            </a:solidFill>
          </a:ln>
        </c:spPr>
        <c:crossAx val="14680246"/>
        <c:crossesAt val="-1200"/>
        <c:crossBetween val="midCat"/>
        <c:dispUnits/>
      </c:valAx>
      <c:valAx>
        <c:axId val="14680246"/>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370381"/>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400050</xdr:colOff>
      <xdr:row>0</xdr:row>
      <xdr:rowOff>0</xdr:rowOff>
    </xdr:to>
    <xdr:graphicFrame>
      <xdr:nvGraphicFramePr>
        <xdr:cNvPr id="1" name="Chart 2"/>
        <xdr:cNvGraphicFramePr/>
      </xdr:nvGraphicFramePr>
      <xdr:xfrm>
        <a:off x="0" y="0"/>
        <a:ext cx="23336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2" name="Chart 3"/>
        <xdr:cNvGraphicFramePr/>
      </xdr:nvGraphicFramePr>
      <xdr:xfrm>
        <a:off x="0" y="0"/>
        <a:ext cx="23336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3" name="Chart 4"/>
        <xdr:cNvGraphicFramePr/>
      </xdr:nvGraphicFramePr>
      <xdr:xfrm>
        <a:off x="0" y="0"/>
        <a:ext cx="2333625" cy="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11</xdr:col>
      <xdr:colOff>142875</xdr:colOff>
      <xdr:row>53</xdr:row>
      <xdr:rowOff>76200</xdr:rowOff>
    </xdr:to>
    <xdr:sp>
      <xdr:nvSpPr>
        <xdr:cNvPr id="1" name="Tekstboks 1"/>
        <xdr:cNvSpPr txBox="1">
          <a:spLocks noChangeArrowheads="1"/>
        </xdr:cNvSpPr>
      </xdr:nvSpPr>
      <xdr:spPr>
        <a:xfrm>
          <a:off x="28575" y="19050"/>
          <a:ext cx="6819900" cy="863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Registreringsarket til decideret modtagekontrol af CT skannere er lavet i forbindelse udarbejdelse af version 2 af protokollen for modtage- og statuskontrol af CT-skannere.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1 blev der kun skelnet mellem modtagekontrol og statuskontrol, og begge kontroller kunne dokumenteres i samme registreringsark.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2 skelnes der mellem modtagekontrol, dannelse af baseline og statuskontrol.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lejepladebevægelse og lasermarkører.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dosis.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a:t>
          </a:r>
          <a:r>
            <a:rPr lang="en-US" cap="none" sz="1100" b="0" i="0" u="none" baseline="0">
              <a:solidFill>
                <a:srgbClr val="000000"/>
              </a:solidFill>
              <a:latin typeface="Calibri"/>
              <a:ea typeface="Calibri"/>
              <a:cs typeface="Calibri"/>
            </a:rPr>
            <a:t> af billedkvalitet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 fanen "brug af fabrikstest billedkvali" udfyldes de </a:t>
          </a:r>
          <a:r>
            <a:rPr lang="en-US" cap="none" sz="1100" b="1" i="0" u="sng"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sæt kolonner "brug af fabrikstest ved modtagekontrol" og "brug af fabrikstest ved baseline/statuskontrol". Der er udarbejdet skannerspecifik liste, med anbefalinger for hvornår fabrikantens test anvendes. Det anbefales at udfylde med hjælp fra fysikeren.
</a:t>
          </a:r>
          <a:r>
            <a:rPr lang="en-US" cap="none" sz="1100" b="0" i="0" u="none" baseline="0">
              <a:solidFill>
                <a:srgbClr val="000000"/>
              </a:solidFill>
              <a:latin typeface="Calibri"/>
              <a:ea typeface="Calibri"/>
              <a:cs typeface="Calibri"/>
            </a:rPr>
            <a:t>2) Efter udfyldning angives det under overskriften "konsekvens", hvordan modtagekontrol, baseline og statuskontrol dokumenteres, herunder hvornår dette registreringsark skal anvendes..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For de celler, hvor indtastet data både kan udgøre en modtagekontrol og en baseline-værdi, skal man manuelt afkrydse "Ja/Nej" om værdien skal evalueres. Dette fordi, at såfremt data-punktet kun er en baseline-værdi, så giver evaluering ikke altid mening. I defualt-udgaven af registreringsarket er der valgt "Ja" til evaluering af "CT-tal for vand", "uniformitet" og "variation i z-retning", mens der er valgt "Nej" til evaluering af "støj" og "MTF". Dette fordi, at evaluering af "støj" og "MTF" kræver kendskab til en forventet værdi, hvilket sjældet kendes ved brug af metode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modtagekontrol gives evalueringerne ”OK” eller ”IKKE OK”.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statuskontrol</a:t>
          </a:r>
          <a:r>
            <a:rPr lang="en-US" cap="none" sz="1100" b="0" i="0" u="none" baseline="0">
              <a:solidFill>
                <a:srgbClr val="000000"/>
              </a:solidFill>
              <a:latin typeface="Calibri"/>
              <a:ea typeface="Calibri"/>
              <a:cs typeface="Calibri"/>
            </a:rPr>
            <a:t> gives evalueringerne </a:t>
          </a:r>
          <a:r>
            <a:rPr lang="en-US" cap="none" sz="1100" b="0" i="0" u="none" baseline="0">
              <a:solidFill>
                <a:srgbClr val="000000"/>
              </a:solidFill>
              <a:latin typeface="Calibri"/>
              <a:ea typeface="Calibri"/>
              <a:cs typeface="Calibri"/>
            </a:rPr>
            <a:t>”OK”, ”Vurdering” eller ”IKKE OK”. (Beskrives i detalje i selve protokollen).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Om arkbeskyttelse</a:t>
          </a:r>
          <a:r>
            <a:rPr lang="en-US" cap="none" sz="1100" b="1" i="0" u="none" baseline="0">
              <a:solidFill>
                <a:srgbClr val="000000"/>
              </a:solidFill>
              <a:latin typeface="Calibri"/>
              <a:ea typeface="Calibri"/>
              <a:cs typeface="Calibri"/>
            </a:rPr>
            <a:t> og låste celler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 udgangspunkt er de enkelte faner i regnearket beskyttet. Dvs. at der kan kun skrives i celler,</a:t>
          </a:r>
          <a:r>
            <a:rPr lang="en-US" cap="none" sz="1100" b="0" i="0" u="none" baseline="0">
              <a:solidFill>
                <a:srgbClr val="000000"/>
              </a:solidFill>
              <a:latin typeface="Calibri"/>
              <a:ea typeface="Calibri"/>
              <a:cs typeface="Calibri"/>
            </a:rPr>
            <a:t> som ikke er "låste". Celler hvor der udføres beregninger i, vil være låste, og beregninger kan dermed ikke fjernes ved et uheld. Hvis der skal redigeres i regneark (indsætte linier, kopieres dele og indsættes andre steder mm) skal beskyttelsen fjernes først. Dette gøres (excel 2010) i menuen "Gennemse", hvor man vælger "fjern arkbeskyttelse". VIGTIGT: efter redigering er færdig vælges "beskyt ark", og der vinges af i "marker låste celler" og "marker ikke låste celler". Sidstnævnte gør, at man kan se indholdet i alle celler, herunder beregninger, men at man kun kan skrive i de ikke-låste-celler.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Skal en celle "låses" eller "låses op" gøres følgende (excel 2010). Marker celle(r). Vælg menuen "startside". I kategorien "Justering" trykkes på den lille skrå pil (findes i højre side af kategorien). Herefet åbner en diaglogboks, hvor menuen "beskyttelse" vælges. Ving af med flueben om valgte celle(r) skal være låst.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Y75"/>
  <sheetViews>
    <sheetView tabSelected="1" zoomScalePageLayoutView="0" workbookViewId="0" topLeftCell="A1">
      <selection activeCell="P4" sqref="P4:X4"/>
    </sheetView>
  </sheetViews>
  <sheetFormatPr defaultColWidth="9.140625" defaultRowHeight="12.75"/>
  <cols>
    <col min="1" max="7" width="4.140625" style="2" customWidth="1"/>
    <col min="8" max="8" width="6.00390625" style="2" customWidth="1"/>
    <col min="9" max="10" width="4.140625" style="2" customWidth="1"/>
    <col min="11" max="11" width="5.140625" style="2" customWidth="1"/>
    <col min="12" max="14" width="4.140625" style="2" customWidth="1"/>
    <col min="15" max="24" width="5.28125" style="2" customWidth="1"/>
    <col min="25" max="16384" width="9.140625" style="2" customWidth="1"/>
  </cols>
  <sheetData>
    <row r="1" spans="1:24" s="6" customFormat="1" ht="15.75" customHeight="1">
      <c r="A1" s="274" t="s">
        <v>44</v>
      </c>
      <c r="B1" s="275"/>
      <c r="C1" s="275"/>
      <c r="D1" s="280" t="s">
        <v>45</v>
      </c>
      <c r="E1" s="280"/>
      <c r="F1" s="280"/>
      <c r="G1" s="280"/>
      <c r="H1" s="280"/>
      <c r="I1" s="280"/>
      <c r="J1" s="280"/>
      <c r="K1" s="280"/>
      <c r="L1" s="281"/>
      <c r="M1" s="284" t="str">
        <f>IF(Oplysningsside!$I$14="","",Oplysningsside!$I$14)</f>
        <v>Statuskontrol</v>
      </c>
      <c r="N1" s="285"/>
      <c r="O1" s="285"/>
      <c r="P1" s="285"/>
      <c r="Q1" s="285"/>
      <c r="R1" s="285"/>
      <c r="S1" s="285"/>
      <c r="T1" s="285"/>
      <c r="U1" s="285"/>
      <c r="V1" s="285"/>
      <c r="W1" s="285"/>
      <c r="X1" s="286"/>
    </row>
    <row r="2" spans="1:24" ht="15.75" customHeight="1">
      <c r="A2" s="276"/>
      <c r="B2" s="277"/>
      <c r="C2" s="277"/>
      <c r="D2" s="282"/>
      <c r="E2" s="282"/>
      <c r="F2" s="282"/>
      <c r="G2" s="282"/>
      <c r="H2" s="282"/>
      <c r="I2" s="282"/>
      <c r="J2" s="282"/>
      <c r="K2" s="282"/>
      <c r="L2" s="283"/>
      <c r="M2" s="287"/>
      <c r="N2" s="288"/>
      <c r="O2" s="288"/>
      <c r="P2" s="288"/>
      <c r="Q2" s="288"/>
      <c r="R2" s="288"/>
      <c r="S2" s="288"/>
      <c r="T2" s="288"/>
      <c r="U2" s="288"/>
      <c r="V2" s="288"/>
      <c r="W2" s="288"/>
      <c r="X2" s="289"/>
    </row>
    <row r="3" spans="1:24" ht="15.75" customHeight="1" thickBot="1">
      <c r="A3" s="278"/>
      <c r="B3" s="279"/>
      <c r="C3" s="279"/>
      <c r="D3" s="290" t="s">
        <v>46</v>
      </c>
      <c r="E3" s="290"/>
      <c r="F3" s="290"/>
      <c r="G3" s="290"/>
      <c r="H3" s="290"/>
      <c r="I3" s="290"/>
      <c r="J3" s="290"/>
      <c r="K3" s="290"/>
      <c r="L3" s="29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01" t="s">
        <v>19</v>
      </c>
      <c r="N5" s="302"/>
      <c r="O5" s="303"/>
      <c r="P5" s="304" t="s">
        <v>207</v>
      </c>
      <c r="Q5" s="304"/>
      <c r="R5" s="304"/>
      <c r="S5" s="304"/>
      <c r="T5" s="304"/>
      <c r="U5" s="304"/>
      <c r="V5" s="304"/>
      <c r="W5" s="304"/>
      <c r="X5" s="305"/>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24" ht="15.75" customHeight="1" thickBot="1">
      <c r="A9" s="340" t="s">
        <v>22</v>
      </c>
      <c r="B9" s="341"/>
      <c r="C9" s="342"/>
      <c r="D9" s="343" t="s">
        <v>79</v>
      </c>
      <c r="E9" s="344"/>
      <c r="F9" s="340" t="s">
        <v>23</v>
      </c>
      <c r="G9" s="341"/>
      <c r="H9" s="341"/>
      <c r="I9" s="342"/>
      <c r="J9" s="345">
        <v>43077</v>
      </c>
      <c r="K9" s="346"/>
      <c r="L9" s="347"/>
      <c r="M9" s="9"/>
      <c r="N9" s="5"/>
      <c r="O9" s="5"/>
      <c r="P9" s="5"/>
      <c r="Q9" s="5"/>
      <c r="R9" s="5"/>
      <c r="S9" s="5"/>
      <c r="T9" s="5"/>
      <c r="U9" s="5"/>
      <c r="V9" s="5"/>
      <c r="W9" s="5"/>
      <c r="X9" s="5"/>
    </row>
    <row r="10" spans="1:25" s="1" customFormat="1" ht="15.75" customHeight="1" thickBot="1">
      <c r="A10" s="10"/>
      <c r="B10" s="10"/>
      <c r="C10" s="10"/>
      <c r="D10" s="10"/>
      <c r="E10" s="10"/>
      <c r="F10" s="10"/>
      <c r="G10" s="10"/>
      <c r="H10" s="10"/>
      <c r="I10" s="10"/>
      <c r="J10" s="10"/>
      <c r="K10" s="10"/>
      <c r="L10" s="10"/>
      <c r="M10" s="13"/>
      <c r="N10" s="13"/>
      <c r="O10" s="13"/>
      <c r="P10" s="13"/>
      <c r="Q10" s="13"/>
      <c r="R10" s="13"/>
      <c r="S10" s="13"/>
      <c r="T10" s="13"/>
      <c r="U10" s="13"/>
      <c r="V10" s="13"/>
      <c r="W10" s="13"/>
      <c r="X10" s="13"/>
      <c r="Y10" s="11"/>
    </row>
    <row r="11" spans="1:25" s="1" customFormat="1" ht="15.75" customHeight="1">
      <c r="A11" s="348" t="s">
        <v>37</v>
      </c>
      <c r="B11" s="349"/>
      <c r="C11" s="349"/>
      <c r="D11" s="349"/>
      <c r="E11" s="349"/>
      <c r="F11" s="349"/>
      <c r="G11" s="349"/>
      <c r="H11" s="349"/>
      <c r="I11" s="349"/>
      <c r="J11" s="349"/>
      <c r="K11" s="349"/>
      <c r="L11" s="349"/>
      <c r="M11" s="349"/>
      <c r="N11" s="349"/>
      <c r="O11" s="349"/>
      <c r="P11" s="349"/>
      <c r="Q11" s="349"/>
      <c r="R11" s="349"/>
      <c r="S11" s="349"/>
      <c r="T11" s="349"/>
      <c r="U11" s="349"/>
      <c r="V11" s="349"/>
      <c r="W11" s="349"/>
      <c r="X11" s="350"/>
      <c r="Y11" s="11"/>
    </row>
    <row r="12" spans="1:25" s="1" customFormat="1" ht="15.75" customHeight="1" thickBot="1">
      <c r="A12" s="351"/>
      <c r="B12" s="352"/>
      <c r="C12" s="352"/>
      <c r="D12" s="352"/>
      <c r="E12" s="352"/>
      <c r="F12" s="352"/>
      <c r="G12" s="352"/>
      <c r="H12" s="352"/>
      <c r="I12" s="352"/>
      <c r="J12" s="352"/>
      <c r="K12" s="352"/>
      <c r="L12" s="352"/>
      <c r="M12" s="352"/>
      <c r="N12" s="352"/>
      <c r="O12" s="352"/>
      <c r="P12" s="352"/>
      <c r="Q12" s="352"/>
      <c r="R12" s="352"/>
      <c r="S12" s="352"/>
      <c r="T12" s="352"/>
      <c r="U12" s="352"/>
      <c r="V12" s="352"/>
      <c r="W12" s="352"/>
      <c r="X12" s="353"/>
      <c r="Y12" s="11"/>
    </row>
    <row r="13" spans="1:25" s="1" customFormat="1" ht="15.75" customHeight="1" thickBot="1">
      <c r="A13" s="12"/>
      <c r="B13" s="12"/>
      <c r="C13" s="12"/>
      <c r="D13" s="12"/>
      <c r="E13" s="12"/>
      <c r="F13" s="12"/>
      <c r="G13" s="12"/>
      <c r="H13" s="12"/>
      <c r="I13" s="12"/>
      <c r="J13" s="12"/>
      <c r="K13" s="12"/>
      <c r="L13" s="12"/>
      <c r="M13" s="12"/>
      <c r="N13" s="12"/>
      <c r="O13" s="12"/>
      <c r="P13" s="12"/>
      <c r="Q13" s="12"/>
      <c r="R13" s="12"/>
      <c r="S13" s="12"/>
      <c r="T13" s="12"/>
      <c r="U13" s="12"/>
      <c r="V13" s="12"/>
      <c r="W13" s="12"/>
      <c r="X13" s="12"/>
      <c r="Y13" s="11"/>
    </row>
    <row r="14" spans="1:24" ht="15.75" customHeight="1" thickBot="1">
      <c r="A14" s="357" t="s">
        <v>26</v>
      </c>
      <c r="B14" s="358"/>
      <c r="C14" s="358"/>
      <c r="D14" s="358"/>
      <c r="E14" s="358"/>
      <c r="F14" s="358"/>
      <c r="G14" s="358"/>
      <c r="H14" s="359"/>
      <c r="I14" s="313" t="s">
        <v>8</v>
      </c>
      <c r="J14" s="313"/>
      <c r="K14" s="313"/>
      <c r="L14" s="313"/>
      <c r="M14" s="314"/>
      <c r="O14" s="234" t="s">
        <v>63</v>
      </c>
      <c r="P14" s="235"/>
      <c r="Q14" s="235"/>
      <c r="R14" s="235"/>
      <c r="S14" s="235"/>
      <c r="T14" s="235"/>
      <c r="U14" s="235"/>
      <c r="V14" s="235"/>
      <c r="W14" s="235"/>
      <c r="X14" s="236"/>
    </row>
    <row r="15" spans="1:24" ht="15.75" customHeight="1" thickBot="1">
      <c r="A15" s="231" t="s">
        <v>361</v>
      </c>
      <c r="B15" s="232"/>
      <c r="C15" s="232"/>
      <c r="D15" s="232"/>
      <c r="E15" s="232"/>
      <c r="F15" s="232"/>
      <c r="G15" s="232"/>
      <c r="H15" s="233"/>
      <c r="I15" s="229"/>
      <c r="J15" s="229"/>
      <c r="K15" s="229"/>
      <c r="L15" s="229"/>
      <c r="M15" s="230"/>
      <c r="O15" s="354" t="s">
        <v>39</v>
      </c>
      <c r="P15" s="355"/>
      <c r="Q15" s="356"/>
      <c r="R15" s="256" t="s">
        <v>40</v>
      </c>
      <c r="S15" s="249"/>
      <c r="T15" s="249"/>
      <c r="U15" s="249"/>
      <c r="V15" s="249"/>
      <c r="W15" s="249"/>
      <c r="X15" s="250"/>
    </row>
    <row r="16" spans="1:24" ht="15.75" customHeight="1" thickBot="1">
      <c r="A16" s="231" t="s">
        <v>27</v>
      </c>
      <c r="B16" s="232"/>
      <c r="C16" s="232"/>
      <c r="D16" s="232"/>
      <c r="E16" s="232"/>
      <c r="F16" s="232"/>
      <c r="G16" s="232"/>
      <c r="H16" s="233"/>
      <c r="I16" s="229"/>
      <c r="J16" s="229"/>
      <c r="K16" s="229"/>
      <c r="L16" s="229"/>
      <c r="M16" s="230"/>
      <c r="O16" s="318" t="s">
        <v>39</v>
      </c>
      <c r="P16" s="319"/>
      <c r="Q16" s="320"/>
      <c r="R16" s="256" t="s">
        <v>41</v>
      </c>
      <c r="S16" s="249"/>
      <c r="T16" s="249"/>
      <c r="U16" s="249"/>
      <c r="V16" s="249"/>
      <c r="W16" s="249"/>
      <c r="X16" s="250"/>
    </row>
    <row r="17" spans="1:24" ht="15.75" customHeight="1" thickBot="1">
      <c r="A17" s="231" t="s">
        <v>24</v>
      </c>
      <c r="B17" s="257"/>
      <c r="C17" s="257"/>
      <c r="D17" s="257"/>
      <c r="E17" s="257"/>
      <c r="F17" s="257"/>
      <c r="G17" s="257"/>
      <c r="H17" s="258"/>
      <c r="I17" s="254"/>
      <c r="J17" s="254"/>
      <c r="K17" s="254"/>
      <c r="L17" s="254"/>
      <c r="M17" s="255"/>
      <c r="O17" s="329"/>
      <c r="P17" s="330"/>
      <c r="Q17" s="331"/>
      <c r="R17" s="256" t="s">
        <v>58</v>
      </c>
      <c r="S17" s="249"/>
      <c r="T17" s="249"/>
      <c r="U17" s="249"/>
      <c r="V17" s="249"/>
      <c r="W17" s="249"/>
      <c r="X17" s="250"/>
    </row>
    <row r="18" spans="1:24" ht="15.75" customHeight="1" thickBot="1">
      <c r="A18" s="231" t="s">
        <v>54</v>
      </c>
      <c r="B18" s="257"/>
      <c r="C18" s="257"/>
      <c r="D18" s="257"/>
      <c r="E18" s="257"/>
      <c r="F18" s="257"/>
      <c r="G18" s="257"/>
      <c r="H18" s="258"/>
      <c r="I18" s="254"/>
      <c r="J18" s="254"/>
      <c r="K18" s="254"/>
      <c r="L18" s="254"/>
      <c r="M18" s="255"/>
      <c r="O18" s="376"/>
      <c r="P18" s="377"/>
      <c r="Q18" s="378"/>
      <c r="R18" s="256" t="s">
        <v>42</v>
      </c>
      <c r="S18" s="249"/>
      <c r="T18" s="249"/>
      <c r="U18" s="249"/>
      <c r="V18" s="249"/>
      <c r="W18" s="249"/>
      <c r="X18" s="250"/>
    </row>
    <row r="19" spans="1:24" ht="15.75" customHeight="1" thickBot="1">
      <c r="A19" s="231" t="s">
        <v>55</v>
      </c>
      <c r="B19" s="257"/>
      <c r="C19" s="257"/>
      <c r="D19" s="257"/>
      <c r="E19" s="257"/>
      <c r="F19" s="257"/>
      <c r="G19" s="257"/>
      <c r="H19" s="258"/>
      <c r="I19" s="254"/>
      <c r="J19" s="254"/>
      <c r="K19" s="254"/>
      <c r="L19" s="254"/>
      <c r="M19" s="255"/>
      <c r="O19" s="256"/>
      <c r="P19" s="249"/>
      <c r="Q19" s="250"/>
      <c r="R19" s="256" t="s">
        <v>59</v>
      </c>
      <c r="S19" s="249"/>
      <c r="T19" s="249"/>
      <c r="U19" s="249"/>
      <c r="V19" s="249"/>
      <c r="W19" s="249"/>
      <c r="X19" s="250"/>
    </row>
    <row r="20" spans="1:24" ht="15.75" customHeight="1" thickBot="1">
      <c r="A20" s="231" t="s">
        <v>56</v>
      </c>
      <c r="B20" s="232"/>
      <c r="C20" s="232"/>
      <c r="D20" s="232"/>
      <c r="E20" s="232"/>
      <c r="F20" s="232"/>
      <c r="G20" s="232"/>
      <c r="H20" s="233"/>
      <c r="I20" s="254"/>
      <c r="J20" s="254"/>
      <c r="K20" s="254"/>
      <c r="L20" s="254"/>
      <c r="M20" s="255"/>
      <c r="O20" s="17"/>
      <c r="P20" s="17"/>
      <c r="Q20" s="17"/>
      <c r="R20" s="17"/>
      <c r="S20" s="17"/>
      <c r="T20" s="17"/>
      <c r="U20" s="17"/>
      <c r="V20" s="17"/>
      <c r="W20" s="17"/>
      <c r="X20" s="17"/>
    </row>
    <row r="21" spans="1:24" ht="15.75" customHeight="1" thickBot="1">
      <c r="A21" s="231" t="s">
        <v>338</v>
      </c>
      <c r="B21" s="232"/>
      <c r="C21" s="232"/>
      <c r="D21" s="232"/>
      <c r="E21" s="232"/>
      <c r="F21" s="232"/>
      <c r="G21" s="232"/>
      <c r="H21" s="233"/>
      <c r="I21" s="254"/>
      <c r="J21" s="254"/>
      <c r="K21" s="254"/>
      <c r="L21" s="254"/>
      <c r="M21" s="255"/>
      <c r="O21" s="234" t="s">
        <v>64</v>
      </c>
      <c r="P21" s="235"/>
      <c r="Q21" s="235"/>
      <c r="R21" s="235"/>
      <c r="S21" s="235"/>
      <c r="T21" s="235"/>
      <c r="U21" s="235"/>
      <c r="V21" s="235"/>
      <c r="W21" s="235"/>
      <c r="X21" s="236"/>
    </row>
    <row r="22" spans="1:24" ht="15.75" customHeight="1" thickBot="1">
      <c r="A22" s="231" t="s">
        <v>337</v>
      </c>
      <c r="B22" s="232"/>
      <c r="C22" s="232"/>
      <c r="D22" s="232"/>
      <c r="E22" s="232"/>
      <c r="F22" s="232"/>
      <c r="G22" s="232"/>
      <c r="H22" s="233"/>
      <c r="I22" s="254"/>
      <c r="J22" s="254"/>
      <c r="K22" s="254"/>
      <c r="L22" s="254"/>
      <c r="M22" s="255"/>
      <c r="N22" s="9"/>
      <c r="O22" s="179"/>
      <c r="P22" s="180"/>
      <c r="Q22" s="181"/>
      <c r="R22" s="256" t="s">
        <v>65</v>
      </c>
      <c r="S22" s="249"/>
      <c r="T22" s="249"/>
      <c r="U22" s="249"/>
      <c r="V22" s="249"/>
      <c r="W22" s="249"/>
      <c r="X22" s="250"/>
    </row>
    <row r="23" spans="1:24" ht="15.75" customHeight="1" thickBot="1">
      <c r="A23" s="231" t="s">
        <v>57</v>
      </c>
      <c r="B23" s="257"/>
      <c r="C23" s="257"/>
      <c r="D23" s="257"/>
      <c r="E23" s="257"/>
      <c r="F23" s="257"/>
      <c r="G23" s="257"/>
      <c r="H23" s="258"/>
      <c r="I23" s="332"/>
      <c r="J23" s="333"/>
      <c r="K23" s="333"/>
      <c r="L23" s="333"/>
      <c r="M23" s="334"/>
      <c r="O23" s="182"/>
      <c r="P23" s="183"/>
      <c r="Q23" s="184"/>
      <c r="R23" s="256" t="s">
        <v>67</v>
      </c>
      <c r="S23" s="249"/>
      <c r="T23" s="249"/>
      <c r="U23" s="249"/>
      <c r="V23" s="249"/>
      <c r="W23" s="249"/>
      <c r="X23" s="250"/>
    </row>
    <row r="24" spans="1:24" ht="15.75" customHeight="1" thickBot="1">
      <c r="A24" s="231" t="s">
        <v>68</v>
      </c>
      <c r="B24" s="257"/>
      <c r="C24" s="257"/>
      <c r="D24" s="257"/>
      <c r="E24" s="257"/>
      <c r="F24" s="257"/>
      <c r="G24" s="257"/>
      <c r="H24" s="258"/>
      <c r="I24" s="332"/>
      <c r="J24" s="333"/>
      <c r="K24" s="333"/>
      <c r="L24" s="333"/>
      <c r="M24" s="334"/>
      <c r="O24" s="185"/>
      <c r="P24" s="186"/>
      <c r="Q24" s="187"/>
      <c r="R24" s="256" t="s">
        <v>66</v>
      </c>
      <c r="S24" s="249"/>
      <c r="T24" s="249"/>
      <c r="U24" s="249"/>
      <c r="V24" s="249"/>
      <c r="W24" s="249"/>
      <c r="X24" s="250"/>
    </row>
    <row r="25" spans="1:13" ht="15.75" customHeight="1" thickBot="1">
      <c r="A25" s="231" t="s">
        <v>100</v>
      </c>
      <c r="B25" s="257"/>
      <c r="C25" s="257"/>
      <c r="D25" s="257"/>
      <c r="E25" s="257"/>
      <c r="F25" s="257"/>
      <c r="G25" s="257"/>
      <c r="H25" s="258"/>
      <c r="I25" s="265"/>
      <c r="J25" s="266"/>
      <c r="K25" s="266"/>
      <c r="L25" s="266"/>
      <c r="M25" s="267"/>
    </row>
    <row r="26" spans="1:24" ht="15.75" customHeight="1" thickBot="1">
      <c r="A26" s="259"/>
      <c r="B26" s="260"/>
      <c r="C26" s="260"/>
      <c r="D26" s="260"/>
      <c r="E26" s="260"/>
      <c r="F26" s="260"/>
      <c r="G26" s="260"/>
      <c r="H26" s="261"/>
      <c r="I26" s="254"/>
      <c r="J26" s="254"/>
      <c r="K26" s="254"/>
      <c r="L26" s="254"/>
      <c r="M26" s="255"/>
      <c r="O26" s="234" t="s">
        <v>336</v>
      </c>
      <c r="P26" s="235"/>
      <c r="Q26" s="235"/>
      <c r="R26" s="235"/>
      <c r="S26" s="235"/>
      <c r="T26" s="235"/>
      <c r="U26" s="235"/>
      <c r="V26" s="235"/>
      <c r="W26" s="235"/>
      <c r="X26" s="236"/>
    </row>
    <row r="27" spans="1:24" ht="15.75" customHeight="1" thickBot="1">
      <c r="A27" s="259" t="s">
        <v>31</v>
      </c>
      <c r="B27" s="260"/>
      <c r="C27" s="260"/>
      <c r="D27" s="260"/>
      <c r="E27" s="260"/>
      <c r="F27" s="260"/>
      <c r="G27" s="260"/>
      <c r="H27" s="261"/>
      <c r="I27" s="254"/>
      <c r="J27" s="254"/>
      <c r="K27" s="254"/>
      <c r="L27" s="254"/>
      <c r="M27" s="255"/>
      <c r="O27" s="176"/>
      <c r="P27" s="177"/>
      <c r="Q27" s="178"/>
      <c r="R27" s="237" t="s">
        <v>334</v>
      </c>
      <c r="S27" s="238"/>
      <c r="T27" s="238"/>
      <c r="U27" s="238"/>
      <c r="V27" s="238"/>
      <c r="W27" s="238"/>
      <c r="X27" s="239"/>
    </row>
    <row r="28" spans="1:24" ht="15.75" customHeight="1" thickBot="1">
      <c r="A28" s="259" t="s">
        <v>32</v>
      </c>
      <c r="B28" s="260"/>
      <c r="C28" s="260"/>
      <c r="D28" s="260"/>
      <c r="E28" s="260"/>
      <c r="F28" s="260"/>
      <c r="G28" s="260"/>
      <c r="H28" s="261"/>
      <c r="I28" s="254"/>
      <c r="J28" s="254"/>
      <c r="K28" s="254"/>
      <c r="L28" s="254"/>
      <c r="M28" s="255"/>
      <c r="O28" s="315"/>
      <c r="P28" s="316"/>
      <c r="Q28" s="317"/>
      <c r="R28" s="237" t="s">
        <v>335</v>
      </c>
      <c r="S28" s="249"/>
      <c r="T28" s="249"/>
      <c r="U28" s="249"/>
      <c r="V28" s="249"/>
      <c r="W28" s="249"/>
      <c r="X28" s="250"/>
    </row>
    <row r="29" spans="1:13" ht="15.75" customHeight="1" thickBot="1">
      <c r="A29" s="259" t="s">
        <v>248</v>
      </c>
      <c r="B29" s="260"/>
      <c r="C29" s="260"/>
      <c r="D29" s="260"/>
      <c r="E29" s="260"/>
      <c r="F29" s="260"/>
      <c r="G29" s="260"/>
      <c r="H29" s="261"/>
      <c r="I29" s="254"/>
      <c r="J29" s="254"/>
      <c r="K29" s="254"/>
      <c r="L29" s="254"/>
      <c r="M29" s="255"/>
    </row>
    <row r="30" spans="1:24" ht="15.75" customHeight="1" thickBot="1">
      <c r="A30" s="259"/>
      <c r="B30" s="260"/>
      <c r="C30" s="260"/>
      <c r="D30" s="260"/>
      <c r="E30" s="260"/>
      <c r="F30" s="260"/>
      <c r="G30" s="260"/>
      <c r="H30" s="261"/>
      <c r="I30" s="254"/>
      <c r="J30" s="254"/>
      <c r="K30" s="254"/>
      <c r="L30" s="254"/>
      <c r="M30" s="255"/>
      <c r="O30" s="234" t="s">
        <v>366</v>
      </c>
      <c r="P30" s="235"/>
      <c r="Q30" s="235"/>
      <c r="R30" s="235"/>
      <c r="S30" s="235"/>
      <c r="T30" s="235"/>
      <c r="U30" s="235"/>
      <c r="V30" s="235"/>
      <c r="W30" s="235"/>
      <c r="X30" s="236"/>
    </row>
    <row r="31" spans="1:24" ht="15.75" customHeight="1" thickBot="1">
      <c r="A31" s="259" t="s">
        <v>29</v>
      </c>
      <c r="B31" s="260"/>
      <c r="C31" s="260"/>
      <c r="D31" s="260"/>
      <c r="E31" s="260"/>
      <c r="F31" s="260"/>
      <c r="G31" s="260"/>
      <c r="H31" s="261"/>
      <c r="I31" s="254"/>
      <c r="J31" s="254"/>
      <c r="K31" s="254"/>
      <c r="L31" s="254"/>
      <c r="M31" s="255"/>
      <c r="O31" s="210"/>
      <c r="P31" s="211"/>
      <c r="Q31" s="212"/>
      <c r="R31" s="237" t="s">
        <v>372</v>
      </c>
      <c r="S31" s="238"/>
      <c r="T31" s="238"/>
      <c r="U31" s="238"/>
      <c r="V31" s="238"/>
      <c r="W31" s="238"/>
      <c r="X31" s="239"/>
    </row>
    <row r="32" spans="1:24" ht="15.75" customHeight="1" thickBot="1">
      <c r="A32" s="268" t="s">
        <v>33</v>
      </c>
      <c r="B32" s="269"/>
      <c r="C32" s="269"/>
      <c r="D32" s="269"/>
      <c r="E32" s="269"/>
      <c r="F32" s="269"/>
      <c r="G32" s="269"/>
      <c r="H32" s="270"/>
      <c r="I32" s="374"/>
      <c r="J32" s="374"/>
      <c r="K32" s="374"/>
      <c r="L32" s="374"/>
      <c r="M32" s="375"/>
      <c r="O32" s="204"/>
      <c r="P32" s="205"/>
      <c r="Q32" s="206"/>
      <c r="R32" s="237" t="s">
        <v>367</v>
      </c>
      <c r="S32" s="238"/>
      <c r="T32" s="238"/>
      <c r="U32" s="238"/>
      <c r="V32" s="238"/>
      <c r="W32" s="238"/>
      <c r="X32" s="239"/>
    </row>
    <row r="33" spans="1:24" ht="15.75" customHeight="1" thickBot="1">
      <c r="A33" s="259" t="s">
        <v>30</v>
      </c>
      <c r="B33" s="260"/>
      <c r="C33" s="260"/>
      <c r="D33" s="260"/>
      <c r="E33" s="260"/>
      <c r="F33" s="260"/>
      <c r="G33" s="260"/>
      <c r="H33" s="261"/>
      <c r="I33" s="254"/>
      <c r="J33" s="254"/>
      <c r="K33" s="254"/>
      <c r="L33" s="254"/>
      <c r="M33" s="255"/>
      <c r="O33" s="207"/>
      <c r="P33" s="208"/>
      <c r="Q33" s="209"/>
      <c r="R33" s="237" t="s">
        <v>368</v>
      </c>
      <c r="S33" s="238"/>
      <c r="T33" s="238"/>
      <c r="U33" s="238"/>
      <c r="V33" s="238"/>
      <c r="W33" s="238"/>
      <c r="X33" s="239"/>
    </row>
    <row r="34" spans="1:24" ht="15.75" customHeight="1" thickBot="1">
      <c r="A34" s="259"/>
      <c r="B34" s="260"/>
      <c r="C34" s="260"/>
      <c r="D34" s="260"/>
      <c r="E34" s="260"/>
      <c r="F34" s="260"/>
      <c r="G34" s="260"/>
      <c r="H34" s="261"/>
      <c r="I34" s="254"/>
      <c r="J34" s="254"/>
      <c r="K34" s="254"/>
      <c r="L34" s="254"/>
      <c r="M34" s="255"/>
      <c r="O34" s="240"/>
      <c r="P34" s="241"/>
      <c r="Q34" s="242"/>
      <c r="R34" s="237" t="s">
        <v>370</v>
      </c>
      <c r="S34" s="249"/>
      <c r="T34" s="249"/>
      <c r="U34" s="249"/>
      <c r="V34" s="249"/>
      <c r="W34" s="249"/>
      <c r="X34" s="250"/>
    </row>
    <row r="35" spans="1:24" ht="15.75" customHeight="1" thickBot="1">
      <c r="A35" s="259" t="s">
        <v>244</v>
      </c>
      <c r="B35" s="260"/>
      <c r="C35" s="260"/>
      <c r="D35" s="260"/>
      <c r="E35" s="260"/>
      <c r="F35" s="260"/>
      <c r="G35" s="260"/>
      <c r="H35" s="261"/>
      <c r="I35" s="254"/>
      <c r="J35" s="254"/>
      <c r="K35" s="254"/>
      <c r="L35" s="254"/>
      <c r="M35" s="255"/>
      <c r="O35" s="213"/>
      <c r="P35" s="214"/>
      <c r="Q35" s="215"/>
      <c r="R35" s="237" t="s">
        <v>369</v>
      </c>
      <c r="S35" s="238"/>
      <c r="T35" s="238"/>
      <c r="U35" s="238"/>
      <c r="V35" s="238"/>
      <c r="W35" s="238"/>
      <c r="X35" s="239"/>
    </row>
    <row r="36" spans="1:24" ht="15.75" customHeight="1" thickBot="1">
      <c r="A36" s="268" t="s">
        <v>61</v>
      </c>
      <c r="B36" s="269"/>
      <c r="C36" s="269"/>
      <c r="D36" s="269"/>
      <c r="E36" s="269"/>
      <c r="F36" s="269"/>
      <c r="G36" s="269"/>
      <c r="H36" s="270"/>
      <c r="I36" s="254"/>
      <c r="J36" s="254"/>
      <c r="K36" s="254"/>
      <c r="L36" s="254"/>
      <c r="M36" s="255"/>
      <c r="O36" s="251"/>
      <c r="P36" s="252"/>
      <c r="Q36" s="253"/>
      <c r="R36" s="237" t="s">
        <v>371</v>
      </c>
      <c r="S36" s="249"/>
      <c r="T36" s="249"/>
      <c r="U36" s="249"/>
      <c r="V36" s="249"/>
      <c r="W36" s="249"/>
      <c r="X36" s="250"/>
    </row>
    <row r="37" spans="1:13" ht="15.75" customHeight="1">
      <c r="A37" s="268" t="s">
        <v>99</v>
      </c>
      <c r="B37" s="269"/>
      <c r="C37" s="269"/>
      <c r="D37" s="269"/>
      <c r="E37" s="269"/>
      <c r="F37" s="269"/>
      <c r="G37" s="269"/>
      <c r="H37" s="270"/>
      <c r="I37" s="265"/>
      <c r="J37" s="266"/>
      <c r="K37" s="266"/>
      <c r="L37" s="266"/>
      <c r="M37" s="267"/>
    </row>
    <row r="38" spans="1:13" ht="15.75" customHeight="1">
      <c r="A38" s="259" t="s">
        <v>243</v>
      </c>
      <c r="B38" s="260"/>
      <c r="C38" s="260"/>
      <c r="D38" s="260"/>
      <c r="E38" s="260"/>
      <c r="F38" s="260"/>
      <c r="G38" s="260"/>
      <c r="H38" s="261"/>
      <c r="I38" s="254"/>
      <c r="J38" s="254"/>
      <c r="K38" s="254"/>
      <c r="L38" s="254"/>
      <c r="M38" s="255"/>
    </row>
    <row r="39" spans="1:13" ht="15.75" customHeight="1">
      <c r="A39" s="259"/>
      <c r="B39" s="260"/>
      <c r="C39" s="260"/>
      <c r="D39" s="260"/>
      <c r="E39" s="260"/>
      <c r="F39" s="260"/>
      <c r="G39" s="260"/>
      <c r="H39" s="261"/>
      <c r="I39" s="254"/>
      <c r="J39" s="254"/>
      <c r="K39" s="254"/>
      <c r="L39" s="254"/>
      <c r="M39" s="255"/>
    </row>
    <row r="40" spans="1:13" ht="15.75" customHeight="1">
      <c r="A40" s="259" t="s">
        <v>242</v>
      </c>
      <c r="B40" s="260"/>
      <c r="C40" s="260"/>
      <c r="D40" s="260"/>
      <c r="E40" s="260"/>
      <c r="F40" s="260"/>
      <c r="G40" s="260"/>
      <c r="H40" s="261"/>
      <c r="I40" s="254"/>
      <c r="J40" s="254"/>
      <c r="K40" s="254"/>
      <c r="L40" s="254"/>
      <c r="M40" s="255"/>
    </row>
    <row r="41" spans="1:13" ht="15.75" customHeight="1">
      <c r="A41" s="268" t="s">
        <v>61</v>
      </c>
      <c r="B41" s="269"/>
      <c r="C41" s="269"/>
      <c r="D41" s="269"/>
      <c r="E41" s="269"/>
      <c r="F41" s="269"/>
      <c r="G41" s="269"/>
      <c r="H41" s="270"/>
      <c r="I41" s="254"/>
      <c r="J41" s="254"/>
      <c r="K41" s="254"/>
      <c r="L41" s="254"/>
      <c r="M41" s="255"/>
    </row>
    <row r="42" spans="1:13" ht="15.75" customHeight="1">
      <c r="A42" s="268" t="s">
        <v>99</v>
      </c>
      <c r="B42" s="269"/>
      <c r="C42" s="269"/>
      <c r="D42" s="269"/>
      <c r="E42" s="269"/>
      <c r="F42" s="269"/>
      <c r="G42" s="269"/>
      <c r="H42" s="270"/>
      <c r="I42" s="265"/>
      <c r="J42" s="266"/>
      <c r="K42" s="266"/>
      <c r="L42" s="266"/>
      <c r="M42" s="267"/>
    </row>
    <row r="43" spans="1:13" ht="15.75" customHeight="1">
      <c r="A43" s="259" t="s">
        <v>245</v>
      </c>
      <c r="B43" s="260"/>
      <c r="C43" s="260"/>
      <c r="D43" s="260"/>
      <c r="E43" s="260"/>
      <c r="F43" s="260"/>
      <c r="G43" s="260"/>
      <c r="H43" s="261"/>
      <c r="I43" s="254"/>
      <c r="J43" s="254"/>
      <c r="K43" s="254"/>
      <c r="L43" s="254"/>
      <c r="M43" s="255"/>
    </row>
    <row r="44" spans="1:13" ht="15.75" customHeight="1" thickBot="1">
      <c r="A44" s="368"/>
      <c r="B44" s="369"/>
      <c r="C44" s="369"/>
      <c r="D44" s="369"/>
      <c r="E44" s="369"/>
      <c r="F44" s="369"/>
      <c r="G44" s="369"/>
      <c r="H44" s="370"/>
      <c r="I44" s="335"/>
      <c r="J44" s="335"/>
      <c r="K44" s="335"/>
      <c r="L44" s="335"/>
      <c r="M44" s="336"/>
    </row>
    <row r="45" ht="15.75" customHeight="1" thickBot="1"/>
    <row r="46" spans="1:17" ht="15.75" customHeight="1" thickBot="1">
      <c r="A46" s="216" t="s">
        <v>285</v>
      </c>
      <c r="B46" s="202"/>
      <c r="C46" s="202"/>
      <c r="D46" s="202"/>
      <c r="E46" s="202"/>
      <c r="F46" s="202"/>
      <c r="G46" s="202"/>
      <c r="H46" s="202"/>
      <c r="I46" s="202"/>
      <c r="J46" s="202"/>
      <c r="K46" s="202"/>
      <c r="L46" s="202"/>
      <c r="M46" s="202"/>
      <c r="N46" s="202"/>
      <c r="O46" s="202"/>
      <c r="P46" s="202"/>
      <c r="Q46" s="203"/>
    </row>
    <row r="47" spans="1:17" ht="15.75" customHeight="1" thickBot="1">
      <c r="A47" s="126"/>
      <c r="B47" s="127"/>
      <c r="C47" s="127"/>
      <c r="D47" s="127"/>
      <c r="E47" s="127"/>
      <c r="F47" s="127"/>
      <c r="G47" s="127"/>
      <c r="H47" s="127"/>
      <c r="I47" s="271" t="s">
        <v>286</v>
      </c>
      <c r="J47" s="272"/>
      <c r="K47" s="273"/>
      <c r="L47" s="371" t="s">
        <v>69</v>
      </c>
      <c r="M47" s="372"/>
      <c r="N47" s="373"/>
      <c r="O47" s="385" t="s">
        <v>8</v>
      </c>
      <c r="P47" s="386"/>
      <c r="Q47" s="387"/>
    </row>
    <row r="48" spans="1:24" ht="15.75" customHeight="1">
      <c r="A48" s="118" t="s">
        <v>294</v>
      </c>
      <c r="B48" s="119"/>
      <c r="C48" s="119"/>
      <c r="D48" s="119"/>
      <c r="E48" s="119"/>
      <c r="F48" s="119"/>
      <c r="G48" s="119"/>
      <c r="H48" s="119"/>
      <c r="I48" s="337"/>
      <c r="J48" s="338"/>
      <c r="K48" s="339"/>
      <c r="L48" s="262"/>
      <c r="M48" s="263"/>
      <c r="N48" s="264"/>
      <c r="O48" s="262"/>
      <c r="P48" s="263"/>
      <c r="Q48" s="264"/>
      <c r="X48" s="5"/>
    </row>
    <row r="49" spans="1:17" ht="15.75" customHeight="1">
      <c r="A49" s="217" t="s">
        <v>326</v>
      </c>
      <c r="B49" s="200"/>
      <c r="C49" s="200"/>
      <c r="D49" s="200"/>
      <c r="E49" s="200"/>
      <c r="F49" s="200"/>
      <c r="G49" s="200"/>
      <c r="H49" s="200"/>
      <c r="I49" s="200"/>
      <c r="J49" s="200"/>
      <c r="K49" s="200"/>
      <c r="L49" s="200"/>
      <c r="M49" s="200"/>
      <c r="N49" s="200"/>
      <c r="O49" s="200"/>
      <c r="P49" s="200"/>
      <c r="Q49" s="201"/>
    </row>
    <row r="50" spans="1:17" ht="15.75" customHeight="1">
      <c r="A50" s="120" t="s">
        <v>209</v>
      </c>
      <c r="B50" s="121"/>
      <c r="C50" s="121"/>
      <c r="D50" s="121"/>
      <c r="E50" s="121"/>
      <c r="F50" s="121"/>
      <c r="G50" s="121"/>
      <c r="H50" s="121"/>
      <c r="I50" s="262"/>
      <c r="J50" s="263"/>
      <c r="K50" s="264"/>
      <c r="L50" s="379"/>
      <c r="M50" s="380"/>
      <c r="N50" s="381"/>
      <c r="O50" s="262"/>
      <c r="P50" s="263"/>
      <c r="Q50" s="264"/>
    </row>
    <row r="51" spans="1:17" ht="15.75" customHeight="1">
      <c r="A51" s="124" t="s">
        <v>216</v>
      </c>
      <c r="B51" s="125"/>
      <c r="C51" s="125"/>
      <c r="D51" s="125"/>
      <c r="E51" s="125"/>
      <c r="F51" s="125"/>
      <c r="G51" s="125"/>
      <c r="H51" s="125"/>
      <c r="I51" s="262"/>
      <c r="J51" s="263"/>
      <c r="K51" s="264"/>
      <c r="L51" s="379"/>
      <c r="M51" s="380"/>
      <c r="N51" s="381"/>
      <c r="O51" s="263"/>
      <c r="P51" s="263"/>
      <c r="Q51" s="264"/>
    </row>
    <row r="52" spans="1:17" ht="15.75" customHeight="1">
      <c r="A52" s="124" t="s">
        <v>287</v>
      </c>
      <c r="B52" s="125"/>
      <c r="C52" s="125"/>
      <c r="D52" s="125"/>
      <c r="E52" s="125"/>
      <c r="F52" s="125"/>
      <c r="G52" s="125"/>
      <c r="H52" s="125"/>
      <c r="I52" s="262"/>
      <c r="J52" s="263"/>
      <c r="K52" s="264"/>
      <c r="L52" s="262"/>
      <c r="M52" s="263"/>
      <c r="N52" s="264"/>
      <c r="O52" s="263"/>
      <c r="P52" s="263"/>
      <c r="Q52" s="264"/>
    </row>
    <row r="53" spans="1:17" ht="15.75" customHeight="1">
      <c r="A53" s="124" t="s">
        <v>265</v>
      </c>
      <c r="B53" s="125"/>
      <c r="C53" s="125"/>
      <c r="D53" s="125"/>
      <c r="E53" s="125"/>
      <c r="F53" s="125"/>
      <c r="G53" s="125"/>
      <c r="H53" s="125"/>
      <c r="I53" s="262"/>
      <c r="J53" s="263"/>
      <c r="K53" s="264"/>
      <c r="L53" s="262"/>
      <c r="M53" s="263"/>
      <c r="N53" s="264"/>
      <c r="O53" s="263"/>
      <c r="P53" s="263"/>
      <c r="Q53" s="264"/>
    </row>
    <row r="54" spans="1:17" ht="15.75" customHeight="1">
      <c r="A54" s="124" t="s">
        <v>293</v>
      </c>
      <c r="B54" s="125"/>
      <c r="C54" s="125"/>
      <c r="D54" s="125"/>
      <c r="E54" s="125"/>
      <c r="F54" s="125"/>
      <c r="G54" s="125"/>
      <c r="H54" s="125"/>
      <c r="I54" s="262"/>
      <c r="J54" s="263"/>
      <c r="K54" s="264"/>
      <c r="L54" s="379"/>
      <c r="M54" s="380"/>
      <c r="N54" s="381"/>
      <c r="O54" s="263"/>
      <c r="P54" s="263"/>
      <c r="Q54" s="264"/>
    </row>
    <row r="55" spans="1:17" ht="15.75" customHeight="1">
      <c r="A55" s="124" t="s">
        <v>288</v>
      </c>
      <c r="B55" s="125"/>
      <c r="C55" s="125"/>
      <c r="D55" s="125"/>
      <c r="E55" s="125"/>
      <c r="F55" s="125"/>
      <c r="G55" s="125"/>
      <c r="H55" s="125"/>
      <c r="I55" s="262"/>
      <c r="J55" s="263"/>
      <c r="K55" s="264"/>
      <c r="L55" s="379"/>
      <c r="M55" s="380"/>
      <c r="N55" s="381"/>
      <c r="O55" s="380"/>
      <c r="P55" s="380"/>
      <c r="Q55" s="381"/>
    </row>
    <row r="56" spans="1:17" ht="15.75" customHeight="1">
      <c r="A56" s="120" t="s">
        <v>266</v>
      </c>
      <c r="B56" s="121"/>
      <c r="C56" s="121"/>
      <c r="D56" s="121"/>
      <c r="E56" s="121"/>
      <c r="F56" s="121"/>
      <c r="G56" s="121"/>
      <c r="H56" s="121"/>
      <c r="I56" s="262"/>
      <c r="J56" s="263"/>
      <c r="K56" s="264"/>
      <c r="L56" s="379"/>
      <c r="M56" s="380"/>
      <c r="N56" s="381"/>
      <c r="O56" s="263"/>
      <c r="P56" s="263"/>
      <c r="Q56" s="264"/>
    </row>
    <row r="57" spans="1:17" ht="15.75" customHeight="1">
      <c r="A57" s="120" t="s">
        <v>267</v>
      </c>
      <c r="B57" s="121"/>
      <c r="C57" s="121"/>
      <c r="D57" s="121"/>
      <c r="E57" s="121"/>
      <c r="F57" s="121"/>
      <c r="G57" s="121"/>
      <c r="H57" s="121"/>
      <c r="I57" s="262"/>
      <c r="J57" s="263"/>
      <c r="K57" s="264"/>
      <c r="L57" s="262"/>
      <c r="M57" s="263"/>
      <c r="N57" s="264"/>
      <c r="O57" s="263"/>
      <c r="P57" s="263"/>
      <c r="Q57" s="264"/>
    </row>
    <row r="58" spans="1:17" ht="15.75" customHeight="1">
      <c r="A58" s="120" t="s">
        <v>289</v>
      </c>
      <c r="B58" s="121"/>
      <c r="C58" s="121"/>
      <c r="D58" s="121"/>
      <c r="E58" s="121"/>
      <c r="F58" s="121"/>
      <c r="G58" s="121"/>
      <c r="H58" s="121"/>
      <c r="I58" s="262"/>
      <c r="J58" s="263"/>
      <c r="K58" s="264"/>
      <c r="L58" s="262"/>
      <c r="M58" s="263"/>
      <c r="N58" s="264"/>
      <c r="O58" s="263"/>
      <c r="P58" s="263"/>
      <c r="Q58" s="264"/>
    </row>
    <row r="59" spans="1:17" ht="15.75" customHeight="1">
      <c r="A59" s="120" t="s">
        <v>290</v>
      </c>
      <c r="B59" s="121"/>
      <c r="C59" s="121"/>
      <c r="D59" s="121"/>
      <c r="E59" s="121"/>
      <c r="F59" s="121"/>
      <c r="G59" s="121"/>
      <c r="H59" s="121"/>
      <c r="I59" s="262"/>
      <c r="J59" s="263"/>
      <c r="K59" s="264"/>
      <c r="L59" s="379"/>
      <c r="M59" s="380"/>
      <c r="N59" s="381"/>
      <c r="O59" s="380"/>
      <c r="P59" s="380"/>
      <c r="Q59" s="381"/>
    </row>
    <row r="60" spans="1:17" ht="15.75" customHeight="1">
      <c r="A60" s="120" t="s">
        <v>291</v>
      </c>
      <c r="B60" s="121"/>
      <c r="C60" s="121"/>
      <c r="D60" s="121"/>
      <c r="E60" s="121"/>
      <c r="F60" s="121"/>
      <c r="G60" s="121"/>
      <c r="H60" s="121"/>
      <c r="I60" s="262"/>
      <c r="J60" s="263"/>
      <c r="K60" s="264"/>
      <c r="L60" s="262"/>
      <c r="M60" s="263"/>
      <c r="N60" s="264"/>
      <c r="O60" s="263"/>
      <c r="P60" s="263"/>
      <c r="Q60" s="264"/>
    </row>
    <row r="61" spans="1:17" ht="15.75" customHeight="1" thickBot="1">
      <c r="A61" s="122" t="s">
        <v>292</v>
      </c>
      <c r="B61" s="123"/>
      <c r="C61" s="123"/>
      <c r="D61" s="123"/>
      <c r="E61" s="123"/>
      <c r="F61" s="123"/>
      <c r="G61" s="123"/>
      <c r="H61" s="123"/>
      <c r="I61" s="382"/>
      <c r="J61" s="383"/>
      <c r="K61" s="384"/>
      <c r="L61" s="382"/>
      <c r="M61" s="383"/>
      <c r="N61" s="384"/>
      <c r="O61" s="383"/>
      <c r="P61" s="383"/>
      <c r="Q61" s="384"/>
    </row>
    <row r="62" ht="15.75" customHeight="1" thickBot="1"/>
    <row r="63" spans="1:13" ht="15.75" customHeight="1">
      <c r="A63" s="357" t="s">
        <v>34</v>
      </c>
      <c r="B63" s="366"/>
      <c r="C63" s="366"/>
      <c r="D63" s="366"/>
      <c r="E63" s="366"/>
      <c r="F63" s="366"/>
      <c r="G63" s="366"/>
      <c r="H63" s="367"/>
      <c r="I63" s="313"/>
      <c r="J63" s="313"/>
      <c r="K63" s="313"/>
      <c r="L63" s="313"/>
      <c r="M63" s="314"/>
    </row>
    <row r="64" spans="1:13" ht="15.75" customHeight="1">
      <c r="A64" s="360" t="s">
        <v>35</v>
      </c>
      <c r="B64" s="361"/>
      <c r="C64" s="361"/>
      <c r="D64" s="361"/>
      <c r="E64" s="361"/>
      <c r="F64" s="361"/>
      <c r="G64" s="361"/>
      <c r="H64" s="362"/>
      <c r="I64" s="254"/>
      <c r="J64" s="254"/>
      <c r="K64" s="254"/>
      <c r="L64" s="254"/>
      <c r="M64" s="255"/>
    </row>
    <row r="65" spans="1:13" ht="15.75" customHeight="1" thickBot="1">
      <c r="A65" s="363" t="s">
        <v>36</v>
      </c>
      <c r="B65" s="364"/>
      <c r="C65" s="364"/>
      <c r="D65" s="364"/>
      <c r="E65" s="364"/>
      <c r="F65" s="364"/>
      <c r="G65" s="364"/>
      <c r="H65" s="365"/>
      <c r="I65" s="335"/>
      <c r="J65" s="335"/>
      <c r="K65" s="335"/>
      <c r="L65" s="335"/>
      <c r="M65" s="336"/>
    </row>
    <row r="66" ht="15.75" customHeight="1" thickBot="1"/>
    <row r="67" spans="1:13" ht="15.75" customHeight="1" thickBot="1">
      <c r="A67" s="243" t="s">
        <v>43</v>
      </c>
      <c r="B67" s="244"/>
      <c r="C67" s="244"/>
      <c r="D67" s="244"/>
      <c r="E67" s="244"/>
      <c r="F67" s="244"/>
      <c r="G67" s="244"/>
      <c r="H67" s="244"/>
      <c r="I67" s="244"/>
      <c r="J67" s="244"/>
      <c r="K67" s="244"/>
      <c r="L67" s="244"/>
      <c r="M67" s="245"/>
    </row>
    <row r="68" spans="1:13" ht="15.75" customHeight="1">
      <c r="A68" s="246"/>
      <c r="B68" s="247"/>
      <c r="C68" s="247"/>
      <c r="D68" s="247"/>
      <c r="E68" s="247"/>
      <c r="F68" s="247"/>
      <c r="G68" s="247"/>
      <c r="H68" s="247"/>
      <c r="I68" s="247"/>
      <c r="J68" s="247"/>
      <c r="K68" s="247"/>
      <c r="L68" s="247"/>
      <c r="M68" s="248"/>
    </row>
    <row r="69" spans="1:13" ht="15.75" customHeight="1">
      <c r="A69" s="226"/>
      <c r="B69" s="227"/>
      <c r="C69" s="227"/>
      <c r="D69" s="227"/>
      <c r="E69" s="227"/>
      <c r="F69" s="227"/>
      <c r="G69" s="227"/>
      <c r="H69" s="227"/>
      <c r="I69" s="227"/>
      <c r="J69" s="227"/>
      <c r="K69" s="227"/>
      <c r="L69" s="227"/>
      <c r="M69" s="228"/>
    </row>
    <row r="70" spans="1:13" ht="15.75" customHeight="1">
      <c r="A70" s="226"/>
      <c r="B70" s="227"/>
      <c r="C70" s="227"/>
      <c r="D70" s="227"/>
      <c r="E70" s="227"/>
      <c r="F70" s="227"/>
      <c r="G70" s="227"/>
      <c r="H70" s="227"/>
      <c r="I70" s="227"/>
      <c r="J70" s="227"/>
      <c r="K70" s="227"/>
      <c r="L70" s="227"/>
      <c r="M70" s="228"/>
    </row>
    <row r="71" spans="1:13" ht="15.75" customHeight="1">
      <c r="A71" s="226"/>
      <c r="B71" s="227"/>
      <c r="C71" s="227"/>
      <c r="D71" s="227"/>
      <c r="E71" s="227"/>
      <c r="F71" s="227"/>
      <c r="G71" s="227"/>
      <c r="H71" s="227"/>
      <c r="I71" s="227"/>
      <c r="J71" s="227"/>
      <c r="K71" s="227"/>
      <c r="L71" s="227"/>
      <c r="M71" s="228"/>
    </row>
    <row r="72" spans="1:13" ht="15.75" customHeight="1">
      <c r="A72" s="226"/>
      <c r="B72" s="227"/>
      <c r="C72" s="227"/>
      <c r="D72" s="227"/>
      <c r="E72" s="227"/>
      <c r="F72" s="227"/>
      <c r="G72" s="227"/>
      <c r="H72" s="227"/>
      <c r="I72" s="227"/>
      <c r="J72" s="227"/>
      <c r="K72" s="227"/>
      <c r="L72" s="227"/>
      <c r="M72" s="228"/>
    </row>
    <row r="73" spans="1:13" ht="15.75" customHeight="1">
      <c r="A73" s="226"/>
      <c r="B73" s="227"/>
      <c r="C73" s="227"/>
      <c r="D73" s="227"/>
      <c r="E73" s="227"/>
      <c r="F73" s="227"/>
      <c r="G73" s="227"/>
      <c r="H73" s="227"/>
      <c r="I73" s="227"/>
      <c r="J73" s="227"/>
      <c r="K73" s="227"/>
      <c r="L73" s="227"/>
      <c r="M73" s="228"/>
    </row>
    <row r="74" spans="1:13" ht="15.75" customHeight="1">
      <c r="A74" s="226"/>
      <c r="B74" s="227"/>
      <c r="C74" s="227"/>
      <c r="D74" s="227"/>
      <c r="E74" s="227"/>
      <c r="F74" s="227"/>
      <c r="G74" s="227"/>
      <c r="H74" s="227"/>
      <c r="I74" s="227"/>
      <c r="J74" s="227"/>
      <c r="K74" s="227"/>
      <c r="L74" s="227"/>
      <c r="M74" s="228"/>
    </row>
    <row r="75" spans="1:13" ht="15.75" customHeight="1">
      <c r="A75" s="226"/>
      <c r="B75" s="227"/>
      <c r="C75" s="227"/>
      <c r="D75" s="227"/>
      <c r="E75" s="227"/>
      <c r="F75" s="227"/>
      <c r="G75" s="227"/>
      <c r="H75" s="227"/>
      <c r="I75" s="227"/>
      <c r="J75" s="227"/>
      <c r="K75" s="227"/>
      <c r="L75" s="227"/>
      <c r="M75" s="228"/>
    </row>
  </sheetData>
  <sheetProtection sheet="1"/>
  <mergeCells count="171">
    <mergeCell ref="O59:Q59"/>
    <mergeCell ref="O60:Q60"/>
    <mergeCell ref="O61:Q61"/>
    <mergeCell ref="L55:N55"/>
    <mergeCell ref="L54:N54"/>
    <mergeCell ref="L53:N53"/>
    <mergeCell ref="O53:Q53"/>
    <mergeCell ref="O54:Q54"/>
    <mergeCell ref="O55:Q55"/>
    <mergeCell ref="L56:N56"/>
    <mergeCell ref="O47:Q47"/>
    <mergeCell ref="O56:Q56"/>
    <mergeCell ref="O57:Q57"/>
    <mergeCell ref="O58:Q58"/>
    <mergeCell ref="L52:N52"/>
    <mergeCell ref="L51:N51"/>
    <mergeCell ref="L50:N50"/>
    <mergeCell ref="O50:Q50"/>
    <mergeCell ref="L57:N57"/>
    <mergeCell ref="L58:N58"/>
    <mergeCell ref="L59:N59"/>
    <mergeCell ref="L60:N60"/>
    <mergeCell ref="L61:N61"/>
    <mergeCell ref="I56:K56"/>
    <mergeCell ref="I57:K57"/>
    <mergeCell ref="I58:K58"/>
    <mergeCell ref="I59:K59"/>
    <mergeCell ref="I61:K61"/>
    <mergeCell ref="A19:H19"/>
    <mergeCell ref="I19:M19"/>
    <mergeCell ref="A20:H20"/>
    <mergeCell ref="I20:M20"/>
    <mergeCell ref="A35:H35"/>
    <mergeCell ref="I35:M35"/>
    <mergeCell ref="A22:H22"/>
    <mergeCell ref="I22:M22"/>
    <mergeCell ref="A29:H29"/>
    <mergeCell ref="I29:M29"/>
    <mergeCell ref="I39:M39"/>
    <mergeCell ref="I23:M23"/>
    <mergeCell ref="A23:H23"/>
    <mergeCell ref="A36:H36"/>
    <mergeCell ref="I36:M36"/>
    <mergeCell ref="R17:X17"/>
    <mergeCell ref="O19:Q19"/>
    <mergeCell ref="R19:X19"/>
    <mergeCell ref="O18:Q18"/>
    <mergeCell ref="R18:X18"/>
    <mergeCell ref="A43:H43"/>
    <mergeCell ref="R24:X24"/>
    <mergeCell ref="A40:H40"/>
    <mergeCell ref="I40:M40"/>
    <mergeCell ref="I32:M32"/>
    <mergeCell ref="A34:H34"/>
    <mergeCell ref="I34:M34"/>
    <mergeCell ref="A38:H38"/>
    <mergeCell ref="I38:M38"/>
    <mergeCell ref="A39:H39"/>
    <mergeCell ref="L47:N47"/>
    <mergeCell ref="I64:M64"/>
    <mergeCell ref="A30:H30"/>
    <mergeCell ref="I30:M30"/>
    <mergeCell ref="A31:H31"/>
    <mergeCell ref="I31:M31"/>
    <mergeCell ref="A32:H32"/>
    <mergeCell ref="I60:K60"/>
    <mergeCell ref="A42:H42"/>
    <mergeCell ref="I42:M42"/>
    <mergeCell ref="I55:K55"/>
    <mergeCell ref="L48:N48"/>
    <mergeCell ref="I43:M43"/>
    <mergeCell ref="A65:H65"/>
    <mergeCell ref="I65:M65"/>
    <mergeCell ref="A33:H33"/>
    <mergeCell ref="I33:M33"/>
    <mergeCell ref="A63:H63"/>
    <mergeCell ref="I63:M63"/>
    <mergeCell ref="A44:H44"/>
    <mergeCell ref="A16:H16"/>
    <mergeCell ref="I16:M16"/>
    <mergeCell ref="O15:Q15"/>
    <mergeCell ref="R15:X15"/>
    <mergeCell ref="A14:H14"/>
    <mergeCell ref="A64:H64"/>
    <mergeCell ref="A28:H28"/>
    <mergeCell ref="I28:M28"/>
    <mergeCell ref="A26:H26"/>
    <mergeCell ref="I26:M26"/>
    <mergeCell ref="A18:H18"/>
    <mergeCell ref="I18:M18"/>
    <mergeCell ref="A9:C9"/>
    <mergeCell ref="A7:C7"/>
    <mergeCell ref="D9:E9"/>
    <mergeCell ref="F9:I9"/>
    <mergeCell ref="J9:L9"/>
    <mergeCell ref="A17:H17"/>
    <mergeCell ref="I17:M17"/>
    <mergeCell ref="A11:X12"/>
    <mergeCell ref="I54:K54"/>
    <mergeCell ref="R28:X28"/>
    <mergeCell ref="O17:Q17"/>
    <mergeCell ref="I24:M24"/>
    <mergeCell ref="O14:X14"/>
    <mergeCell ref="I27:M27"/>
    <mergeCell ref="I44:M44"/>
    <mergeCell ref="I48:K48"/>
    <mergeCell ref="I41:M41"/>
    <mergeCell ref="I37:M37"/>
    <mergeCell ref="I14:M14"/>
    <mergeCell ref="M4:O4"/>
    <mergeCell ref="O28:Q28"/>
    <mergeCell ref="O16:Q16"/>
    <mergeCell ref="R16:X16"/>
    <mergeCell ref="K7:L7"/>
    <mergeCell ref="P7:X7"/>
    <mergeCell ref="M6:O6"/>
    <mergeCell ref="I7:J7"/>
    <mergeCell ref="P4:X4"/>
    <mergeCell ref="A5:L6"/>
    <mergeCell ref="M5:O5"/>
    <mergeCell ref="P5:X5"/>
    <mergeCell ref="A4:L4"/>
    <mergeCell ref="D7:H7"/>
    <mergeCell ref="P6:X6"/>
    <mergeCell ref="M7:O7"/>
    <mergeCell ref="I51:K51"/>
    <mergeCell ref="I52:K52"/>
    <mergeCell ref="I53:K53"/>
    <mergeCell ref="O51:Q51"/>
    <mergeCell ref="O52:Q52"/>
    <mergeCell ref="A1:C3"/>
    <mergeCell ref="D1:L2"/>
    <mergeCell ref="M1:X2"/>
    <mergeCell ref="D3:L3"/>
    <mergeCell ref="M3:X3"/>
    <mergeCell ref="A24:H24"/>
    <mergeCell ref="A25:H25"/>
    <mergeCell ref="A27:H27"/>
    <mergeCell ref="R23:X23"/>
    <mergeCell ref="O48:Q48"/>
    <mergeCell ref="I50:K50"/>
    <mergeCell ref="I25:M25"/>
    <mergeCell ref="A41:H41"/>
    <mergeCell ref="A37:H37"/>
    <mergeCell ref="I47:K47"/>
    <mergeCell ref="R34:X34"/>
    <mergeCell ref="R35:X35"/>
    <mergeCell ref="O36:Q36"/>
    <mergeCell ref="R36:X36"/>
    <mergeCell ref="A21:H21"/>
    <mergeCell ref="I21:M21"/>
    <mergeCell ref="R22:X22"/>
    <mergeCell ref="R27:X27"/>
    <mergeCell ref="O21:X21"/>
    <mergeCell ref="O26:X26"/>
    <mergeCell ref="A68:M68"/>
    <mergeCell ref="A69:M69"/>
    <mergeCell ref="A70:M70"/>
    <mergeCell ref="A71:M71"/>
    <mergeCell ref="A72:M72"/>
    <mergeCell ref="A73:M73"/>
    <mergeCell ref="A74:M74"/>
    <mergeCell ref="A75:M75"/>
    <mergeCell ref="I15:M15"/>
    <mergeCell ref="A15:H15"/>
    <mergeCell ref="O30:X30"/>
    <mergeCell ref="R31:X31"/>
    <mergeCell ref="R32:X32"/>
    <mergeCell ref="R33:X33"/>
    <mergeCell ref="O34:Q34"/>
    <mergeCell ref="A67:M67"/>
  </mergeCells>
  <conditionalFormatting sqref="D7:H7">
    <cfRule type="expression" priority="5" dxfId="0" stopIfTrue="1">
      <formula>$D$7=""</formula>
    </cfRule>
  </conditionalFormatting>
  <conditionalFormatting sqref="K7:L7">
    <cfRule type="expression" priority="6" dxfId="0" stopIfTrue="1">
      <formula>$K$7=""</formula>
    </cfRule>
  </conditionalFormatting>
  <conditionalFormatting sqref="M3:X3">
    <cfRule type="expression" priority="7" dxfId="0" stopIfTrue="1">
      <formula>$M$1=""</formula>
    </cfRule>
  </conditionalFormatting>
  <conditionalFormatting sqref="M1:X2">
    <cfRule type="cellIs" priority="8" dxfId="0" operator="equal" stopIfTrue="1">
      <formula>""</formula>
    </cfRule>
  </conditionalFormatting>
  <conditionalFormatting sqref="I42:M42">
    <cfRule type="cellIs" priority="2" dxfId="102" operator="equal" stopIfTrue="1">
      <formula>"nej"</formula>
    </cfRule>
  </conditionalFormatting>
  <conditionalFormatting sqref="I37:M37">
    <cfRule type="cellIs" priority="1" dxfId="102" operator="equal" stopIfTrue="1">
      <formula>"nej"</formula>
    </cfRule>
  </conditionalFormatting>
  <dataValidations count="3">
    <dataValidation type="list" allowBlank="1" showInputMessage="1" showErrorMessage="1" sqref="I14:M14">
      <formula1>"Modtagekontrol,Statuskontrol"</formula1>
    </dataValidation>
    <dataValidation type="list" allowBlank="1" showInputMessage="1" showErrorMessage="1" sqref="I25:M25 I42:M42 I37:M37">
      <formula1>"ja,nej"</formula1>
    </dataValidation>
    <dataValidation type="date" allowBlank="1" showInputMessage="1" showErrorMessage="1" sqref="I48:Q48 I50:K61 L52:N53 L57:N59 O50:Q54 O56:Q58 L60:Q61">
      <formula1>36526</formula1>
      <formula2>73051</formula2>
    </dataValidation>
  </dataValidations>
  <printOptions/>
  <pageMargins left="0.7480314960629921" right="0.3937007874015748" top="0.3937007874015748" bottom="0.3937007874015748" header="0" footer="0"/>
  <pageSetup horizontalDpi="300" verticalDpi="300" orientation="portrait" paperSize="9" scale="85" r:id="rId4"/>
  <drawing r:id="rId3"/>
  <legacyDrawing r:id="rId2"/>
</worksheet>
</file>

<file path=xl/worksheets/sheet10.xml><?xml version="1.0" encoding="utf-8"?>
<worksheet xmlns="http://schemas.openxmlformats.org/spreadsheetml/2006/main" xmlns:r="http://schemas.openxmlformats.org/officeDocument/2006/relationships">
  <sheetPr>
    <tabColor theme="3" tint="0.7999799847602844"/>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3" tint="0.7999799847602844"/>
  </sheetPr>
  <dimension ref="A1:W76"/>
  <sheetViews>
    <sheetView zoomScalePageLayoutView="0" workbookViewId="0" topLeftCell="A1">
      <selection activeCell="A63" sqref="A63:R63"/>
    </sheetView>
  </sheetViews>
  <sheetFormatPr defaultColWidth="9.140625" defaultRowHeight="12.75"/>
  <cols>
    <col min="1" max="3" width="8.28125" style="2" customWidth="1"/>
    <col min="4" max="4" width="10.57421875" style="2" customWidth="1"/>
    <col min="5" max="10" width="6.7109375" style="2" customWidth="1"/>
    <col min="11" max="11" width="12.8515625" style="2" customWidth="1"/>
    <col min="12" max="13" width="6.7109375" style="2" customWidth="1"/>
    <col min="14" max="14" width="11.57421875" style="2" customWidth="1"/>
    <col min="15" max="15" width="15.8515625" style="2" customWidth="1"/>
    <col min="16" max="16" width="6.7109375" style="2" customWidth="1"/>
    <col min="17" max="17" width="15.57421875" style="2" customWidth="1"/>
    <col min="18" max="18" width="8.00390625" style="2" customWidth="1"/>
    <col min="19" max="20" width="8.28125" style="2" customWidth="1"/>
    <col min="21" max="21" width="11.57421875" style="2" customWidth="1"/>
    <col min="22" max="26" width="8.7109375" style="2" customWidth="1"/>
    <col min="27" max="32" width="6.28125" style="2" customWidth="1"/>
    <col min="33" max="34" width="8.28125" style="2" customWidth="1"/>
    <col min="35" max="35" width="8.8515625" style="2" customWidth="1"/>
    <col min="36" max="42" width="6.28125" style="2" customWidth="1"/>
    <col min="43" max="44" width="8.28125" style="2" customWidth="1"/>
    <col min="45" max="45" width="8.8515625" style="2" customWidth="1"/>
    <col min="46" max="52" width="6.28125" style="2" customWidth="1"/>
    <col min="53" max="54" width="8.28125" style="2" customWidth="1"/>
    <col min="55" max="55" width="8.8515625" style="2" customWidth="1"/>
    <col min="56" max="63" width="6.28125" style="2" customWidth="1"/>
    <col min="64" max="64" width="7.8515625" style="2" customWidth="1"/>
    <col min="65" max="65" width="8.8515625" style="2" customWidth="1"/>
    <col min="66" max="73" width="6.28125" style="2" customWidth="1"/>
    <col min="74" max="74" width="7.7109375" style="2" customWidth="1"/>
    <col min="75" max="75" width="8.8515625" style="2" customWidth="1"/>
    <col min="76" max="138" width="5.28125" style="2" customWidth="1"/>
    <col min="139" max="16384" width="9.140625" style="2" customWidth="1"/>
  </cols>
  <sheetData>
    <row r="1" spans="1:23"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6"/>
    </row>
    <row r="2" spans="1:23" ht="15.75" customHeight="1">
      <c r="A2" s="464"/>
      <c r="B2" s="465"/>
      <c r="C2" s="465"/>
      <c r="D2" s="470"/>
      <c r="E2" s="470"/>
      <c r="F2" s="470"/>
      <c r="G2" s="470"/>
      <c r="H2" s="470"/>
      <c r="I2" s="470"/>
      <c r="J2" s="470"/>
      <c r="K2" s="470"/>
      <c r="L2" s="471"/>
      <c r="M2" s="287"/>
      <c r="N2" s="288"/>
      <c r="O2" s="288"/>
      <c r="P2" s="288"/>
      <c r="Q2" s="288"/>
      <c r="R2" s="288"/>
      <c r="S2" s="288"/>
      <c r="T2" s="288"/>
      <c r="U2" s="288"/>
      <c r="V2" s="288"/>
      <c r="W2" s="289"/>
    </row>
    <row r="3" spans="1:23"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4"/>
    </row>
    <row r="4" spans="1:23"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8"/>
    </row>
    <row r="5" spans="1:23" ht="15.75" customHeight="1" thickBot="1">
      <c r="A5" s="295">
        <f>IF(Oplysningsside!$I$16="","",Oplysningsside!$I$16)</f>
      </c>
      <c r="B5" s="296"/>
      <c r="C5" s="296"/>
      <c r="D5" s="296"/>
      <c r="E5" s="296"/>
      <c r="F5" s="296"/>
      <c r="G5" s="296"/>
      <c r="H5" s="296"/>
      <c r="I5" s="296"/>
      <c r="J5" s="296"/>
      <c r="K5" s="296"/>
      <c r="L5" s="297"/>
      <c r="M5" s="325" t="s">
        <v>295</v>
      </c>
      <c r="N5" s="452"/>
      <c r="O5" s="133">
        <f>IF(Oplysningsside!I57="",IF(Oplysningsside!I48="","",Oplysningsside!I48),Oplysningsside!I57)</f>
      </c>
      <c r="P5" s="132" t="s">
        <v>204</v>
      </c>
      <c r="Q5" s="133">
        <f>IF(Oplysningsside!L57="",IF(Oplysningsside!L48="","",Oplysningsside!L48),Oplysningsside!L57)</f>
      </c>
      <c r="R5" s="301" t="s">
        <v>203</v>
      </c>
      <c r="S5" s="302"/>
      <c r="T5" s="302"/>
      <c r="U5" s="450">
        <f>IF(Oplysningsside!O57="",IF(Oplysningsside!O48="","",Oplysningsside!O48),Oplysningsside!O57)</f>
      </c>
      <c r="V5" s="450"/>
      <c r="W5" s="451"/>
    </row>
    <row r="6" spans="1:23"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2"/>
    </row>
    <row r="7" spans="1:23"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4"/>
    </row>
    <row r="8" spans="1:23" ht="15.75" customHeight="1">
      <c r="A8" s="454" t="s">
        <v>132</v>
      </c>
      <c r="B8" s="455"/>
      <c r="C8" s="455"/>
      <c r="D8" s="455"/>
      <c r="E8" s="455"/>
      <c r="F8" s="455"/>
      <c r="G8" s="455"/>
      <c r="H8" s="455"/>
      <c r="I8" s="455"/>
      <c r="J8" s="455"/>
      <c r="K8" s="455"/>
      <c r="L8" s="455"/>
      <c r="M8" s="455"/>
      <c r="N8" s="455"/>
      <c r="O8" s="455"/>
      <c r="P8" s="455"/>
      <c r="Q8" s="455"/>
      <c r="R8" s="455"/>
      <c r="S8" s="455"/>
      <c r="T8" s="455"/>
      <c r="U8" s="455"/>
      <c r="V8" s="455"/>
      <c r="W8" s="456"/>
    </row>
    <row r="9" spans="1:23"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spans="1:10" ht="13.5" thickBot="1">
      <c r="A13" s="7"/>
      <c r="B13" s="7"/>
      <c r="C13" s="7"/>
      <c r="D13" s="7"/>
      <c r="E13" s="7"/>
      <c r="F13" s="7"/>
      <c r="G13" s="7"/>
      <c r="H13" s="7"/>
      <c r="I13" s="7"/>
      <c r="J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c r="B22" s="762"/>
      <c r="C22" s="762"/>
      <c r="D22" s="763"/>
      <c r="E22" s="851"/>
      <c r="F22" s="852"/>
      <c r="G22" s="852"/>
      <c r="H22" s="852"/>
      <c r="I22" s="852"/>
      <c r="J22" s="852"/>
      <c r="K22" s="853"/>
      <c r="L22"/>
    </row>
    <row r="23" spans="1:12" ht="15" customHeight="1">
      <c r="A23" s="761" t="s">
        <v>49</v>
      </c>
      <c r="B23" s="762"/>
      <c r="C23" s="762"/>
      <c r="D23" s="763"/>
      <c r="E23" s="851" t="s">
        <v>227</v>
      </c>
      <c r="F23" s="852"/>
      <c r="G23" s="852"/>
      <c r="H23" s="852"/>
      <c r="I23" s="852"/>
      <c r="J23" s="852"/>
      <c r="K23" s="853"/>
      <c r="L23"/>
    </row>
    <row r="24" spans="1:12" ht="15" customHeight="1">
      <c r="A24" s="761"/>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c r="B38" s="789"/>
      <c r="C38" s="789"/>
      <c r="D38" s="862"/>
      <c r="E38" s="767"/>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19" ht="15" customHeight="1" thickBot="1">
      <c r="A41" s="33"/>
      <c r="B41" s="33"/>
      <c r="C41" s="33"/>
      <c r="D41" s="33"/>
      <c r="E41" s="31"/>
      <c r="F41" s="31"/>
      <c r="G41" s="31"/>
      <c r="H41" s="31"/>
      <c r="I41" s="31"/>
      <c r="J41" s="31"/>
      <c r="K41" s="31"/>
      <c r="L41" s="29"/>
      <c r="P41" s="31"/>
      <c r="Q41" s="31"/>
      <c r="R41" s="31"/>
      <c r="S41" s="31"/>
    </row>
    <row r="42" spans="1:17" ht="30.75" customHeight="1" thickBot="1">
      <c r="A42" s="23" t="s">
        <v>331</v>
      </c>
      <c r="B42" s="21"/>
      <c r="C42" s="21"/>
      <c r="D42" s="21"/>
      <c r="E42" s="21"/>
      <c r="F42" s="21"/>
      <c r="G42" s="21"/>
      <c r="H42" s="21"/>
      <c r="I42" s="21"/>
      <c r="J42" s="21"/>
      <c r="K42" s="21"/>
      <c r="L42" s="15"/>
      <c r="M42" s="21"/>
      <c r="N42" s="21"/>
      <c r="O42" s="21"/>
      <c r="P42" s="21"/>
      <c r="Q42" s="63"/>
    </row>
    <row r="43" spans="1:17" ht="15" customHeight="1">
      <c r="A43" s="697"/>
      <c r="B43" s="698"/>
      <c r="C43" s="698"/>
      <c r="D43" s="699"/>
      <c r="E43" s="1038" t="str">
        <f>IF(AND('Brug af Fabrikstest Billedkvali'!$D$26="Fabrikstest",'Brug af Fabrikstest Billedkvali'!$D$41="Fabrikstest"),"Modtagekontrol og Baseline dokumenteres på anden vis",IF('Brug af Fabrikstest Billedkvali'!$D$26="Fabrikstest","Baseline","Modtagekontrol og Baseline"))</f>
        <v>Modtagekontrol og Baseline</v>
      </c>
      <c r="F43" s="1039"/>
      <c r="G43" s="1039"/>
      <c r="H43" s="1039"/>
      <c r="I43" s="1039"/>
      <c r="J43" s="1039"/>
      <c r="K43" s="1040"/>
      <c r="L43" s="167"/>
      <c r="M43" s="1028" t="str">
        <f>IF(E43="Modtagekontrol og Baseline dokumenteres på anden vis","Statuskontrol dokumenteres på anden vis","Statuskontrol")</f>
        <v>Statuskontrol</v>
      </c>
      <c r="N43" s="1029"/>
      <c r="O43" s="1029"/>
      <c r="P43" s="1029"/>
      <c r="Q43" s="1030"/>
    </row>
    <row r="44" spans="1:17" ht="15" customHeight="1">
      <c r="A44" s="700"/>
      <c r="B44" s="701"/>
      <c r="C44" s="701"/>
      <c r="D44" s="702"/>
      <c r="E44" s="611" t="s">
        <v>96</v>
      </c>
      <c r="F44" s="612"/>
      <c r="G44" s="1023" t="s">
        <v>97</v>
      </c>
      <c r="H44" s="612"/>
      <c r="I44" s="1023" t="s">
        <v>98</v>
      </c>
      <c r="J44" s="612"/>
      <c r="K44" s="1026" t="s">
        <v>240</v>
      </c>
      <c r="L44" s="168"/>
      <c r="M44" s="611"/>
      <c r="N44" s="612"/>
      <c r="O44" s="612"/>
      <c r="P44" s="1023" t="s">
        <v>96</v>
      </c>
      <c r="Q44" s="1056"/>
    </row>
    <row r="45" spans="1:17" ht="15" customHeight="1" thickBot="1">
      <c r="A45" s="857"/>
      <c r="B45" s="858"/>
      <c r="C45" s="858"/>
      <c r="D45" s="1004"/>
      <c r="E45" s="1022"/>
      <c r="F45" s="753"/>
      <c r="G45" s="1024"/>
      <c r="H45" s="753"/>
      <c r="I45" s="1024"/>
      <c r="J45" s="753"/>
      <c r="K45" s="1027"/>
      <c r="L45" s="168"/>
      <c r="M45" s="1022"/>
      <c r="N45" s="753"/>
      <c r="O45" s="753"/>
      <c r="P45" s="1024"/>
      <c r="Q45" s="754"/>
    </row>
    <row r="46" spans="1:17" ht="15" customHeight="1">
      <c r="A46" s="688" t="s">
        <v>14</v>
      </c>
      <c r="B46" s="689"/>
      <c r="C46" s="689"/>
      <c r="D46" s="690"/>
      <c r="E46" s="669"/>
      <c r="F46" s="667"/>
      <c r="G46" s="892"/>
      <c r="H46" s="668"/>
      <c r="I46" s="667"/>
      <c r="J46" s="667"/>
      <c r="K46" s="67">
        <f>IF(AND(E46="",G46="",I46=""),"",AVERAGE(E46:J46))</f>
      </c>
      <c r="L46" s="169"/>
      <c r="M46" s="1059" t="s">
        <v>14</v>
      </c>
      <c r="N46" s="1060"/>
      <c r="O46" s="1060"/>
      <c r="P46" s="892"/>
      <c r="Q46" s="1057"/>
    </row>
    <row r="47" spans="1:17" ht="15" customHeight="1" thickBot="1">
      <c r="A47" s="672" t="s">
        <v>15</v>
      </c>
      <c r="B47" s="673"/>
      <c r="C47" s="673"/>
      <c r="D47" s="674"/>
      <c r="E47" s="719"/>
      <c r="F47" s="720"/>
      <c r="G47" s="1025"/>
      <c r="H47" s="720"/>
      <c r="I47" s="1025"/>
      <c r="J47" s="720"/>
      <c r="K47" s="67">
        <f>IF(AND(E47="",G47="",I47=""),"",AVERAGE(E47:J47))</f>
      </c>
      <c r="L47" s="170"/>
      <c r="M47" s="1020" t="s">
        <v>15</v>
      </c>
      <c r="N47" s="1021"/>
      <c r="O47" s="1021"/>
      <c r="P47" s="1025"/>
      <c r="Q47" s="721"/>
    </row>
    <row r="48" spans="1:17" ht="12.75" customHeight="1">
      <c r="A48" s="94"/>
      <c r="B48" s="85"/>
      <c r="C48" s="85"/>
      <c r="D48" s="85"/>
      <c r="E48" s="1041" t="s">
        <v>327</v>
      </c>
      <c r="F48" s="1042"/>
      <c r="G48" s="1042"/>
      <c r="H48" s="1042"/>
      <c r="I48" s="1042"/>
      <c r="J48" s="1042"/>
      <c r="K48" s="1043"/>
      <c r="L48" s="171"/>
      <c r="M48" s="1031" t="s">
        <v>329</v>
      </c>
      <c r="N48" s="1032"/>
      <c r="O48" s="1032"/>
      <c r="P48" s="1032"/>
      <c r="Q48" s="1033"/>
    </row>
    <row r="49" spans="1:17" ht="12.75" customHeight="1">
      <c r="A49" s="94"/>
      <c r="B49" s="85"/>
      <c r="C49" s="85"/>
      <c r="D49" s="85"/>
      <c r="E49" s="1046" t="s">
        <v>272</v>
      </c>
      <c r="F49" s="1047"/>
      <c r="G49" s="1047"/>
      <c r="H49" s="1047"/>
      <c r="I49" s="1035"/>
      <c r="J49" s="1036"/>
      <c r="K49" s="1037"/>
      <c r="L49" s="172"/>
      <c r="M49" s="687"/>
      <c r="N49" s="686"/>
      <c r="O49" s="686"/>
      <c r="P49" s="686"/>
      <c r="Q49" s="1034"/>
    </row>
    <row r="50" spans="1:17" ht="12.75" customHeight="1">
      <c r="A50" s="94"/>
      <c r="B50" s="85"/>
      <c r="C50" s="85"/>
      <c r="D50" s="85"/>
      <c r="E50" s="1044" t="s">
        <v>76</v>
      </c>
      <c r="F50" s="1045"/>
      <c r="G50" s="1045"/>
      <c r="H50" s="1045"/>
      <c r="I50" s="1050" t="str">
        <f>IF(I49="","-",K46-I49)</f>
        <v>-</v>
      </c>
      <c r="J50" s="1058"/>
      <c r="K50" s="1051"/>
      <c r="L50" s="173"/>
      <c r="M50" s="163" t="s">
        <v>76</v>
      </c>
      <c r="N50" s="160"/>
      <c r="O50" s="161"/>
      <c r="P50" s="1050" t="str">
        <f>IF(P46="","-",P46-K46)</f>
        <v>-</v>
      </c>
      <c r="Q50" s="1051"/>
    </row>
    <row r="51" spans="1:17" ht="12.75" customHeight="1">
      <c r="A51" s="94"/>
      <c r="B51" s="85"/>
      <c r="C51" s="85"/>
      <c r="D51" s="85"/>
      <c r="E51" s="1046" t="s">
        <v>77</v>
      </c>
      <c r="F51" s="1047"/>
      <c r="G51" s="1047"/>
      <c r="H51" s="1047"/>
      <c r="I51" s="1016" t="str">
        <f>IF(I49="","-",(K46-I49)/I49)</f>
        <v>-</v>
      </c>
      <c r="J51" s="1017"/>
      <c r="K51" s="1018"/>
      <c r="L51" s="174"/>
      <c r="M51" s="164" t="s">
        <v>77</v>
      </c>
      <c r="N51" s="157"/>
      <c r="O51" s="158"/>
      <c r="P51" s="1016" t="str">
        <f>IF(P46="","-",(P46-K46)/K46)</f>
        <v>-</v>
      </c>
      <c r="Q51" s="1018"/>
    </row>
    <row r="52" spans="1:17" ht="12.75" customHeight="1" thickBot="1">
      <c r="A52" s="94"/>
      <c r="B52" s="85"/>
      <c r="C52" s="85"/>
      <c r="D52" s="85"/>
      <c r="E52" s="1048" t="s">
        <v>274</v>
      </c>
      <c r="F52" s="1049"/>
      <c r="G52" s="1049"/>
      <c r="H52" s="1055"/>
      <c r="I52" s="1017" t="str">
        <f>IF(E58="Nej","-",IF(OR(I50="-",I51="-"),"-",IF(OR(ABS(I50)&lt;=0.5,ABS(I51)&lt;=0.1),"OK","IKKE OK")))</f>
        <v>-</v>
      </c>
      <c r="J52" s="1017"/>
      <c r="K52" s="1018"/>
      <c r="L52" s="174"/>
      <c r="M52" s="165" t="s">
        <v>274</v>
      </c>
      <c r="N52" s="162"/>
      <c r="O52" s="166"/>
      <c r="P52" s="1017" t="str">
        <f>IF(P46="","-",IF(K46="","-",IF(AND(ABS(P50)&gt;0.5,ABS(P51)&gt;0.15),"Vurdering","OK")))</f>
        <v>-</v>
      </c>
      <c r="Q52" s="1018"/>
    </row>
    <row r="53" spans="1:17" ht="12.75" customHeight="1">
      <c r="A53" s="94"/>
      <c r="B53" s="85"/>
      <c r="C53" s="85"/>
      <c r="D53" s="85"/>
      <c r="E53" s="1041" t="s">
        <v>328</v>
      </c>
      <c r="F53" s="1042"/>
      <c r="G53" s="1042"/>
      <c r="H53" s="1042"/>
      <c r="I53" s="1042"/>
      <c r="J53" s="1042"/>
      <c r="K53" s="1043"/>
      <c r="L53" s="174"/>
      <c r="M53" s="1031" t="s">
        <v>330</v>
      </c>
      <c r="N53" s="1032"/>
      <c r="O53" s="1032"/>
      <c r="P53" s="1032"/>
      <c r="Q53" s="1033"/>
    </row>
    <row r="54" spans="1:17" ht="12.75" customHeight="1">
      <c r="A54" s="94"/>
      <c r="B54" s="85"/>
      <c r="C54" s="85"/>
      <c r="D54" s="85"/>
      <c r="E54" s="1046" t="s">
        <v>272</v>
      </c>
      <c r="F54" s="1047"/>
      <c r="G54" s="1047"/>
      <c r="H54" s="1047"/>
      <c r="I54" s="1035"/>
      <c r="J54" s="1036"/>
      <c r="K54" s="1037"/>
      <c r="L54" s="172"/>
      <c r="M54" s="687"/>
      <c r="N54" s="686"/>
      <c r="O54" s="686"/>
      <c r="P54" s="686"/>
      <c r="Q54" s="1034"/>
    </row>
    <row r="55" spans="1:17" ht="12.75" customHeight="1">
      <c r="A55" s="94"/>
      <c r="B55" s="85"/>
      <c r="C55" s="85"/>
      <c r="D55" s="85"/>
      <c r="E55" s="1044" t="s">
        <v>76</v>
      </c>
      <c r="F55" s="1045"/>
      <c r="G55" s="1045"/>
      <c r="H55" s="1045"/>
      <c r="I55" s="1050" t="str">
        <f>IF(I54="","-",K47-I54)</f>
        <v>-</v>
      </c>
      <c r="J55" s="1058"/>
      <c r="K55" s="1051"/>
      <c r="L55" s="173"/>
      <c r="M55" s="159" t="s">
        <v>76</v>
      </c>
      <c r="N55" s="160"/>
      <c r="O55" s="161"/>
      <c r="P55" s="1050" t="str">
        <f>IF(P47="","-",P47-K47)</f>
        <v>-</v>
      </c>
      <c r="Q55" s="1051"/>
    </row>
    <row r="56" spans="1:17" ht="12.75" customHeight="1">
      <c r="A56" s="94"/>
      <c r="B56" s="85"/>
      <c r="C56" s="85"/>
      <c r="D56" s="85"/>
      <c r="E56" s="1046" t="s">
        <v>77</v>
      </c>
      <c r="F56" s="1047"/>
      <c r="G56" s="1047"/>
      <c r="H56" s="1047"/>
      <c r="I56" s="1016" t="str">
        <f>IF(I54="","-",(K47-I54)/I54)</f>
        <v>-</v>
      </c>
      <c r="J56" s="1017"/>
      <c r="K56" s="1018"/>
      <c r="L56" s="174"/>
      <c r="M56" s="164" t="s">
        <v>77</v>
      </c>
      <c r="N56" s="157"/>
      <c r="O56" s="158"/>
      <c r="P56" s="1016" t="str">
        <f>IF(P47="","-",(P47-K47)/K47)</f>
        <v>-</v>
      </c>
      <c r="Q56" s="1018"/>
    </row>
    <row r="57" spans="1:17" ht="12.75" customHeight="1" thickBot="1">
      <c r="A57" s="94"/>
      <c r="B57" s="85"/>
      <c r="C57" s="85"/>
      <c r="D57" s="85"/>
      <c r="E57" s="1048" t="s">
        <v>274</v>
      </c>
      <c r="F57" s="1049"/>
      <c r="G57" s="1049"/>
      <c r="H57" s="1049"/>
      <c r="I57" s="1054" t="str">
        <f>IF(E58="Nej","-",IF(OR(I55="-",I56="-"),"-",IF(OR(ABS(I55)&lt;=0.5,ABS(I56)&lt;=0.1),"OK","IKKE OK")))</f>
        <v>-</v>
      </c>
      <c r="J57" s="1052"/>
      <c r="K57" s="1053"/>
      <c r="L57" s="175"/>
      <c r="M57" s="165" t="s">
        <v>274</v>
      </c>
      <c r="N57" s="162"/>
      <c r="O57" s="166"/>
      <c r="P57" s="1052" t="str">
        <f>IF(P47="","-",IF(K47="","-",IF(AND(ABS(P55)&gt;0.5,ABS(P56)&gt;0.15),"Vurdering","OK")))</f>
        <v>-</v>
      </c>
      <c r="Q57" s="1053"/>
    </row>
    <row r="58" spans="1:12" ht="13.5" customHeight="1">
      <c r="A58" s="599" t="str">
        <f>IF(E43="Baseline","Skal værdier for MTF indsat under Baseline evalueres (Ja/Nej)?","Skal værdier for MTF indsat under Modtagekontrol / Baseline evalueres (Ja/Nej)?")</f>
        <v>Skal værdier for MTF indsat under Modtagekontrol / Baseline evalueres (Ja/Nej)?</v>
      </c>
      <c r="B58" s="600"/>
      <c r="C58" s="600"/>
      <c r="D58" s="601"/>
      <c r="E58" s="1013" t="s">
        <v>231</v>
      </c>
      <c r="F58" s="1014"/>
      <c r="G58" s="1015"/>
      <c r="L58" s="116"/>
    </row>
    <row r="59" spans="1:7" ht="12.75" customHeight="1" thickBot="1">
      <c r="A59" s="602"/>
      <c r="B59" s="603"/>
      <c r="C59" s="603"/>
      <c r="D59" s="604"/>
      <c r="E59" s="608"/>
      <c r="F59" s="609"/>
      <c r="G59" s="610"/>
    </row>
    <row r="60" spans="14:16" ht="13.5" thickBot="1">
      <c r="N60" s="5"/>
      <c r="O60" s="5"/>
      <c r="P60" s="5"/>
    </row>
    <row r="61" spans="1:18" ht="12.75">
      <c r="A61" s="807" t="s">
        <v>43</v>
      </c>
      <c r="B61" s="808"/>
      <c r="C61" s="808"/>
      <c r="D61" s="808"/>
      <c r="E61" s="808"/>
      <c r="F61" s="808"/>
      <c r="G61" s="808"/>
      <c r="H61" s="808"/>
      <c r="I61" s="808"/>
      <c r="J61" s="808"/>
      <c r="K61" s="808"/>
      <c r="L61" s="808"/>
      <c r="M61" s="808"/>
      <c r="N61" s="808"/>
      <c r="O61" s="808"/>
      <c r="P61" s="808"/>
      <c r="Q61" s="808"/>
      <c r="R61" s="1008"/>
    </row>
    <row r="62" spans="1:18" ht="12">
      <c r="A62" s="810"/>
      <c r="B62" s="811"/>
      <c r="C62" s="811"/>
      <c r="D62" s="811"/>
      <c r="E62" s="811"/>
      <c r="F62" s="811"/>
      <c r="G62" s="811"/>
      <c r="H62" s="811"/>
      <c r="I62" s="811"/>
      <c r="J62" s="811"/>
      <c r="K62" s="811"/>
      <c r="L62" s="811"/>
      <c r="M62" s="811"/>
      <c r="N62" s="811"/>
      <c r="O62" s="811"/>
      <c r="P62" s="811"/>
      <c r="Q62" s="811"/>
      <c r="R62" s="1009"/>
    </row>
    <row r="63" spans="1:18" ht="12">
      <c r="A63" s="810"/>
      <c r="B63" s="811"/>
      <c r="C63" s="811"/>
      <c r="D63" s="811"/>
      <c r="E63" s="811"/>
      <c r="F63" s="811"/>
      <c r="G63" s="811"/>
      <c r="H63" s="811"/>
      <c r="I63" s="811"/>
      <c r="J63" s="811"/>
      <c r="K63" s="811"/>
      <c r="L63" s="811"/>
      <c r="M63" s="811"/>
      <c r="N63" s="811"/>
      <c r="O63" s="811"/>
      <c r="P63" s="811"/>
      <c r="Q63" s="811"/>
      <c r="R63" s="1009"/>
    </row>
    <row r="64" spans="1:18" ht="12.75" customHeight="1">
      <c r="A64" s="810"/>
      <c r="B64" s="811"/>
      <c r="C64" s="811"/>
      <c r="D64" s="811"/>
      <c r="E64" s="811"/>
      <c r="F64" s="811"/>
      <c r="G64" s="811"/>
      <c r="H64" s="811"/>
      <c r="I64" s="811"/>
      <c r="J64" s="811"/>
      <c r="K64" s="811"/>
      <c r="L64" s="811"/>
      <c r="M64" s="811"/>
      <c r="N64" s="811"/>
      <c r="O64" s="811"/>
      <c r="P64" s="811"/>
      <c r="Q64" s="811"/>
      <c r="R64" s="1009"/>
    </row>
    <row r="65" spans="1:18" ht="12">
      <c r="A65" s="810"/>
      <c r="B65" s="811"/>
      <c r="C65" s="811"/>
      <c r="D65" s="811"/>
      <c r="E65" s="811"/>
      <c r="F65" s="811"/>
      <c r="G65" s="811"/>
      <c r="H65" s="811"/>
      <c r="I65" s="811"/>
      <c r="J65" s="811"/>
      <c r="K65" s="811"/>
      <c r="L65" s="811"/>
      <c r="M65" s="811"/>
      <c r="N65" s="811"/>
      <c r="O65" s="811"/>
      <c r="P65" s="811"/>
      <c r="Q65" s="811"/>
      <c r="R65" s="1009"/>
    </row>
    <row r="66" spans="1:18" ht="12">
      <c r="A66" s="810"/>
      <c r="B66" s="811"/>
      <c r="C66" s="811"/>
      <c r="D66" s="811"/>
      <c r="E66" s="811"/>
      <c r="F66" s="811"/>
      <c r="G66" s="811"/>
      <c r="H66" s="811"/>
      <c r="I66" s="811"/>
      <c r="J66" s="811"/>
      <c r="K66" s="811"/>
      <c r="L66" s="811"/>
      <c r="M66" s="811"/>
      <c r="N66" s="811"/>
      <c r="O66" s="811"/>
      <c r="P66" s="811"/>
      <c r="Q66" s="811"/>
      <c r="R66" s="1009"/>
    </row>
    <row r="67" spans="1:18" ht="12.75" thickBot="1">
      <c r="A67" s="1005"/>
      <c r="B67" s="1006"/>
      <c r="C67" s="1006"/>
      <c r="D67" s="1006"/>
      <c r="E67" s="1006"/>
      <c r="F67" s="1006"/>
      <c r="G67" s="1006"/>
      <c r="H67" s="1006"/>
      <c r="I67" s="1006"/>
      <c r="J67" s="1006"/>
      <c r="K67" s="1006"/>
      <c r="L67" s="1006"/>
      <c r="M67" s="1006"/>
      <c r="N67" s="1006"/>
      <c r="O67" s="1006"/>
      <c r="P67" s="1006"/>
      <c r="Q67" s="1006"/>
      <c r="R67" s="1007"/>
    </row>
    <row r="68" ht="12.75" thickBot="1"/>
    <row r="69" spans="1:18" ht="13.5" thickBot="1">
      <c r="A69" s="354" t="s">
        <v>62</v>
      </c>
      <c r="B69" s="355"/>
      <c r="C69" s="355"/>
      <c r="D69" s="355"/>
      <c r="E69" s="355"/>
      <c r="F69" s="355"/>
      <c r="G69" s="355"/>
      <c r="H69" s="355"/>
      <c r="I69" s="355"/>
      <c r="J69" s="355"/>
      <c r="K69" s="355"/>
      <c r="L69" s="355"/>
      <c r="M69" s="355"/>
      <c r="N69" s="355"/>
      <c r="O69" s="355"/>
      <c r="P69" s="355"/>
      <c r="Q69" s="355"/>
      <c r="R69" s="356"/>
    </row>
    <row r="70" spans="1:18" ht="15" customHeight="1" thickBot="1">
      <c r="A70" s="814" t="s">
        <v>80</v>
      </c>
      <c r="B70" s="815"/>
      <c r="C70" s="815"/>
      <c r="D70" s="815"/>
      <c r="E70" s="815"/>
      <c r="F70" s="815"/>
      <c r="G70" s="815"/>
      <c r="H70" s="815"/>
      <c r="I70" s="815"/>
      <c r="J70" s="815"/>
      <c r="K70" s="815"/>
      <c r="L70" s="815"/>
      <c r="M70" s="815"/>
      <c r="N70" s="815"/>
      <c r="O70" s="815"/>
      <c r="P70" s="815"/>
      <c r="Q70" s="815"/>
      <c r="R70" s="1019"/>
    </row>
    <row r="71" spans="1:18" ht="12">
      <c r="A71" s="1010"/>
      <c r="B71" s="1011"/>
      <c r="C71" s="1011"/>
      <c r="D71" s="1011"/>
      <c r="E71" s="1011"/>
      <c r="F71" s="1011"/>
      <c r="G71" s="1011"/>
      <c r="H71" s="1011"/>
      <c r="I71" s="1011"/>
      <c r="J71" s="1011"/>
      <c r="K71" s="1011"/>
      <c r="L71" s="1011"/>
      <c r="M71" s="1011"/>
      <c r="N71" s="1011"/>
      <c r="O71" s="1011"/>
      <c r="P71" s="1011"/>
      <c r="Q71" s="1011"/>
      <c r="R71" s="1012"/>
    </row>
    <row r="72" spans="1:18" ht="12">
      <c r="A72" s="810"/>
      <c r="B72" s="811"/>
      <c r="C72" s="811"/>
      <c r="D72" s="811"/>
      <c r="E72" s="811"/>
      <c r="F72" s="811"/>
      <c r="G72" s="811"/>
      <c r="H72" s="811"/>
      <c r="I72" s="811"/>
      <c r="J72" s="811"/>
      <c r="K72" s="811"/>
      <c r="L72" s="811"/>
      <c r="M72" s="811"/>
      <c r="N72" s="811"/>
      <c r="O72" s="811"/>
      <c r="P72" s="811"/>
      <c r="Q72" s="811"/>
      <c r="R72" s="1009"/>
    </row>
    <row r="73" spans="1:18" ht="12">
      <c r="A73" s="810"/>
      <c r="B73" s="811"/>
      <c r="C73" s="811"/>
      <c r="D73" s="811"/>
      <c r="E73" s="811"/>
      <c r="F73" s="811"/>
      <c r="G73" s="811"/>
      <c r="H73" s="811"/>
      <c r="I73" s="811"/>
      <c r="J73" s="811"/>
      <c r="K73" s="811"/>
      <c r="L73" s="811"/>
      <c r="M73" s="811"/>
      <c r="N73" s="811"/>
      <c r="O73" s="811"/>
      <c r="P73" s="811"/>
      <c r="Q73" s="811"/>
      <c r="R73" s="1009"/>
    </row>
    <row r="74" spans="1:18" ht="12">
      <c r="A74" s="810"/>
      <c r="B74" s="811"/>
      <c r="C74" s="811"/>
      <c r="D74" s="811"/>
      <c r="E74" s="811"/>
      <c r="F74" s="811"/>
      <c r="G74" s="811"/>
      <c r="H74" s="811"/>
      <c r="I74" s="811"/>
      <c r="J74" s="811"/>
      <c r="K74" s="811"/>
      <c r="L74" s="811"/>
      <c r="M74" s="811"/>
      <c r="N74" s="811"/>
      <c r="O74" s="811"/>
      <c r="P74" s="811"/>
      <c r="Q74" s="811"/>
      <c r="R74" s="1009"/>
    </row>
    <row r="75" spans="1:18" ht="12">
      <c r="A75" s="810"/>
      <c r="B75" s="811"/>
      <c r="C75" s="811"/>
      <c r="D75" s="811"/>
      <c r="E75" s="811"/>
      <c r="F75" s="811"/>
      <c r="G75" s="811"/>
      <c r="H75" s="811"/>
      <c r="I75" s="811"/>
      <c r="J75" s="811"/>
      <c r="K75" s="811"/>
      <c r="L75" s="811"/>
      <c r="M75" s="811"/>
      <c r="N75" s="811"/>
      <c r="O75" s="811"/>
      <c r="P75" s="811"/>
      <c r="Q75" s="811"/>
      <c r="R75" s="1009"/>
    </row>
    <row r="76" spans="1:18" ht="12.75" thickBot="1">
      <c r="A76" s="1005"/>
      <c r="B76" s="1006"/>
      <c r="C76" s="1006"/>
      <c r="D76" s="1006"/>
      <c r="E76" s="1006"/>
      <c r="F76" s="1006"/>
      <c r="G76" s="1006"/>
      <c r="H76" s="1006"/>
      <c r="I76" s="1006"/>
      <c r="J76" s="1006"/>
      <c r="K76" s="1006"/>
      <c r="L76" s="1006"/>
      <c r="M76" s="1006"/>
      <c r="N76" s="1006"/>
      <c r="O76" s="1006"/>
      <c r="P76" s="1006"/>
      <c r="Q76" s="1006"/>
      <c r="R76" s="1007"/>
    </row>
    <row r="77" ht="12"/>
    <row r="78" ht="12"/>
  </sheetData>
  <sheetProtection sheet="1"/>
  <mergeCells count="139">
    <mergeCell ref="P44:Q45"/>
    <mergeCell ref="P46:Q46"/>
    <mergeCell ref="P47:Q47"/>
    <mergeCell ref="I52:K52"/>
    <mergeCell ref="I54:K54"/>
    <mergeCell ref="I55:K55"/>
    <mergeCell ref="P51:Q51"/>
    <mergeCell ref="I50:K50"/>
    <mergeCell ref="P50:Q50"/>
    <mergeCell ref="M46:O46"/>
    <mergeCell ref="E49:H49"/>
    <mergeCell ref="E50:H50"/>
    <mergeCell ref="E51:H51"/>
    <mergeCell ref="M48:Q49"/>
    <mergeCell ref="E52:H52"/>
    <mergeCell ref="E54:H54"/>
    <mergeCell ref="E55:H55"/>
    <mergeCell ref="E56:H56"/>
    <mergeCell ref="E57:H57"/>
    <mergeCell ref="P55:Q55"/>
    <mergeCell ref="P52:Q52"/>
    <mergeCell ref="P56:Q56"/>
    <mergeCell ref="P57:Q57"/>
    <mergeCell ref="I56:K56"/>
    <mergeCell ref="I57:K57"/>
    <mergeCell ref="M43:Q43"/>
    <mergeCell ref="M53:Q54"/>
    <mergeCell ref="I49:K49"/>
    <mergeCell ref="E43:K43"/>
    <mergeCell ref="M44:O45"/>
    <mergeCell ref="E48:K48"/>
    <mergeCell ref="E53:K53"/>
    <mergeCell ref="I44:J45"/>
    <mergeCell ref="I46:J46"/>
    <mergeCell ref="I47:J47"/>
    <mergeCell ref="M47:O47"/>
    <mergeCell ref="E44:F45"/>
    <mergeCell ref="E46:F46"/>
    <mergeCell ref="E47:F47"/>
    <mergeCell ref="G44:H45"/>
    <mergeCell ref="G46:H46"/>
    <mergeCell ref="G47:H47"/>
    <mergeCell ref="K44:K45"/>
    <mergeCell ref="A58:D59"/>
    <mergeCell ref="E58:G59"/>
    <mergeCell ref="A75:R75"/>
    <mergeCell ref="I51:K51"/>
    <mergeCell ref="E29:K29"/>
    <mergeCell ref="E28:K28"/>
    <mergeCell ref="A66:R66"/>
    <mergeCell ref="A70:R70"/>
    <mergeCell ref="A69:R69"/>
    <mergeCell ref="A67:R67"/>
    <mergeCell ref="A7:C7"/>
    <mergeCell ref="A17:D17"/>
    <mergeCell ref="E37:K37"/>
    <mergeCell ref="E38:K38"/>
    <mergeCell ref="K7:L7"/>
    <mergeCell ref="M7:O7"/>
    <mergeCell ref="E31:K31"/>
    <mergeCell ref="E32:K32"/>
    <mergeCell ref="E16:K16"/>
    <mergeCell ref="A16:D16"/>
    <mergeCell ref="A76:R76"/>
    <mergeCell ref="A61:R61"/>
    <mergeCell ref="A62:R62"/>
    <mergeCell ref="A63:R63"/>
    <mergeCell ref="A64:R64"/>
    <mergeCell ref="A71:R71"/>
    <mergeCell ref="A72:R72"/>
    <mergeCell ref="A73:R73"/>
    <mergeCell ref="A74:R74"/>
    <mergeCell ref="A65:R65"/>
    <mergeCell ref="F11:I11"/>
    <mergeCell ref="A47:D47"/>
    <mergeCell ref="E26:K26"/>
    <mergeCell ref="E27:K27"/>
    <mergeCell ref="E30:K30"/>
    <mergeCell ref="E15:K15"/>
    <mergeCell ref="A46:D46"/>
    <mergeCell ref="D11:E11"/>
    <mergeCell ref="E17:K17"/>
    <mergeCell ref="E18:K18"/>
    <mergeCell ref="A1:C3"/>
    <mergeCell ref="D1:L2"/>
    <mergeCell ref="D7:H7"/>
    <mergeCell ref="I7:J7"/>
    <mergeCell ref="A15:D15"/>
    <mergeCell ref="A11:C11"/>
    <mergeCell ref="J11:L11"/>
    <mergeCell ref="A8:W9"/>
    <mergeCell ref="M1:W2"/>
    <mergeCell ref="M3:W3"/>
    <mergeCell ref="D3:L3"/>
    <mergeCell ref="A43:D45"/>
    <mergeCell ref="E40:K40"/>
    <mergeCell ref="E22:K22"/>
    <mergeCell ref="E23:K23"/>
    <mergeCell ref="E24:K24"/>
    <mergeCell ref="E25:K25"/>
    <mergeCell ref="E39:K39"/>
    <mergeCell ref="A19:D19"/>
    <mergeCell ref="A18:D18"/>
    <mergeCell ref="E19:K19"/>
    <mergeCell ref="A21:D21"/>
    <mergeCell ref="A20:D20"/>
    <mergeCell ref="A23:D23"/>
    <mergeCell ref="A22:D22"/>
    <mergeCell ref="A25:D25"/>
    <mergeCell ref="A24:D24"/>
    <mergeCell ref="A27:D27"/>
    <mergeCell ref="A26:D26"/>
    <mergeCell ref="A29:D29"/>
    <mergeCell ref="A28:D28"/>
    <mergeCell ref="A40:D40"/>
    <mergeCell ref="A32:D32"/>
    <mergeCell ref="A35:D35"/>
    <mergeCell ref="A34:D34"/>
    <mergeCell ref="A30:D30"/>
    <mergeCell ref="E35:K35"/>
    <mergeCell ref="E20:K20"/>
    <mergeCell ref="E21:K21"/>
    <mergeCell ref="A39:D39"/>
    <mergeCell ref="A38:D38"/>
    <mergeCell ref="E36:K36"/>
    <mergeCell ref="A37:D37"/>
    <mergeCell ref="A36:D36"/>
    <mergeCell ref="E34:K34"/>
    <mergeCell ref="A31:D31"/>
    <mergeCell ref="P4:W4"/>
    <mergeCell ref="U5:W5"/>
    <mergeCell ref="P6:W6"/>
    <mergeCell ref="P7:W7"/>
    <mergeCell ref="A4:L4"/>
    <mergeCell ref="M4:O4"/>
    <mergeCell ref="A5:L6"/>
    <mergeCell ref="M6:O6"/>
    <mergeCell ref="R5:T5"/>
    <mergeCell ref="M5:N5"/>
  </mergeCells>
  <conditionalFormatting sqref="M1:W2">
    <cfRule type="cellIs" priority="33" dxfId="0" operator="equal" stopIfTrue="1">
      <formula>""</formula>
    </cfRule>
  </conditionalFormatting>
  <conditionalFormatting sqref="I52:K52">
    <cfRule type="cellIs" priority="7" dxfId="5" operator="equal" stopIfTrue="1">
      <formula>"IKKE OK"</formula>
    </cfRule>
    <cfRule type="cellIs" priority="8" dxfId="6" operator="equal" stopIfTrue="1">
      <formula>"OK"</formula>
    </cfRule>
  </conditionalFormatting>
  <conditionalFormatting sqref="I57:K57">
    <cfRule type="cellIs" priority="5" dxfId="5" operator="equal" stopIfTrue="1">
      <formula>"IKKE OK"</formula>
    </cfRule>
    <cfRule type="cellIs" priority="6" dxfId="6" operator="equal" stopIfTrue="1">
      <formula>"OK"</formula>
    </cfRule>
  </conditionalFormatting>
  <conditionalFormatting sqref="P52:Q52">
    <cfRule type="cellIs" priority="3" dxfId="102" operator="equal" stopIfTrue="1">
      <formula>"Vurdering"</formula>
    </cfRule>
    <cfRule type="cellIs" priority="4" dxfId="6" operator="equal" stopIfTrue="1">
      <formula>"OK"</formula>
    </cfRule>
  </conditionalFormatting>
  <conditionalFormatting sqref="P57:Q57">
    <cfRule type="cellIs" priority="1" dxfId="102" operator="equal" stopIfTrue="1">
      <formula>"Vurdering"</formula>
    </cfRule>
    <cfRule type="cellIs" priority="2" dxfId="6" operator="equal" stopIfTrue="1">
      <formula>"OK"</formula>
    </cfRule>
  </conditionalFormatting>
  <dataValidations count="1">
    <dataValidation type="list" allowBlank="1" showInputMessage="1" showErrorMessage="1" sqref="E58:G59">
      <formula1>"Ja,Nej"</formula1>
    </dataValidation>
  </dataValidation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theme="3" tint="0.7999799847602844"/>
  </sheetPr>
  <dimension ref="A1:X68"/>
  <sheetViews>
    <sheetView zoomScalePageLayoutView="0" workbookViewId="0" topLeftCell="A1">
      <selection activeCell="E45" sqref="E45:J45"/>
    </sheetView>
  </sheetViews>
  <sheetFormatPr defaultColWidth="9.140625" defaultRowHeight="12.75"/>
  <cols>
    <col min="1" max="3" width="8.28125" style="2" customWidth="1"/>
    <col min="4" max="4" width="11.57421875" style="2" customWidth="1"/>
    <col min="5" max="14" width="10.28125" style="2" customWidth="1"/>
    <col min="15" max="15" width="16.28125" style="2" customWidth="1"/>
    <col min="16" max="16" width="10.28125" style="2" customWidth="1"/>
    <col min="17" max="17" width="12.8515625" style="2" customWidth="1"/>
    <col min="18" max="18" width="16.140625" style="2" customWidth="1"/>
    <col min="19" max="20" width="6.28125" style="2" customWidth="1"/>
    <col min="21" max="21" width="12.7109375" style="2" customWidth="1"/>
    <col min="22" max="23" width="6.28125" style="2" customWidth="1"/>
    <col min="24" max="25" width="8.28125" style="2" customWidth="1"/>
    <col min="26" max="26" width="8.8515625" style="2" customWidth="1"/>
    <col min="27" max="33" width="6.28125" style="2" customWidth="1"/>
    <col min="34" max="35" width="8.28125" style="2" customWidth="1"/>
    <col min="36" max="36" width="8.8515625" style="2" customWidth="1"/>
    <col min="37" max="43" width="6.28125" style="2" customWidth="1"/>
    <col min="44" max="45" width="8.28125" style="2" customWidth="1"/>
    <col min="46" max="46" width="8.8515625" style="2" customWidth="1"/>
    <col min="47" max="53" width="6.28125" style="2" customWidth="1"/>
    <col min="54" max="55" width="8.28125" style="2" customWidth="1"/>
    <col min="56" max="56" width="8.8515625" style="2" customWidth="1"/>
    <col min="57" max="64" width="6.28125" style="2" customWidth="1"/>
    <col min="65" max="65" width="7.8515625" style="2" customWidth="1"/>
    <col min="66" max="66" width="8.8515625" style="2" customWidth="1"/>
    <col min="67" max="74" width="6.28125" style="2" customWidth="1"/>
    <col min="75" max="75" width="7.7109375" style="2" customWidth="1"/>
    <col min="76" max="76" width="8.8515625" style="2" customWidth="1"/>
    <col min="77" max="139" width="5.28125" style="2" customWidth="1"/>
    <col min="140"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IF(Oplysningsside!I58="",IF(Oplysningsside!I48="","",Oplysningsside!I48),Oplysningsside!I58)</f>
      </c>
      <c r="P5" s="453" t="s">
        <v>204</v>
      </c>
      <c r="Q5" s="450"/>
      <c r="R5" s="133">
        <f>IF(Oplysningsside!L58="",IF(Oplysningsside!L48="","",Oplysningsside!L48),Oplysningsside!L58)</f>
      </c>
      <c r="S5" s="301" t="s">
        <v>203</v>
      </c>
      <c r="T5" s="302"/>
      <c r="U5" s="302"/>
      <c r="V5" s="450">
        <f>IF(Oplysningsside!O58="",IF(Oplysningsside!O48="","",Oplysningsside!O48),Oplysningsside!O58)</f>
      </c>
      <c r="W5" s="450"/>
      <c r="X5" s="451"/>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c r="A8" s="454" t="s">
        <v>133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1" ht="15.75" customHeight="1" thickBot="1">
      <c r="A11" s="340" t="s">
        <v>22</v>
      </c>
      <c r="B11" s="341"/>
      <c r="C11" s="342"/>
      <c r="D11" s="343" t="str">
        <f>+Oplysningsside!D9</f>
        <v>2.0</v>
      </c>
      <c r="E11" s="344"/>
      <c r="F11" s="340" t="s">
        <v>23</v>
      </c>
      <c r="G11" s="341"/>
      <c r="H11" s="342"/>
      <c r="I11" s="345">
        <f>+Oplysningsside!J9</f>
        <v>43077</v>
      </c>
      <c r="J11" s="346"/>
      <c r="K11" s="347"/>
    </row>
    <row r="12" ht="12.75"/>
    <row r="13" spans="1:9" ht="13.5" thickBot="1">
      <c r="A13" s="7"/>
      <c r="B13" s="7"/>
      <c r="C13" s="7"/>
      <c r="D13" s="7"/>
      <c r="E13" s="7"/>
      <c r="F13" s="7"/>
      <c r="G13" s="7"/>
      <c r="H13" s="7"/>
      <c r="I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t="s">
        <v>226</v>
      </c>
      <c r="B22" s="762"/>
      <c r="C22" s="762"/>
      <c r="D22" s="763"/>
      <c r="E22" s="851"/>
      <c r="F22" s="852"/>
      <c r="G22" s="852"/>
      <c r="H22" s="852"/>
      <c r="I22" s="852"/>
      <c r="J22" s="852"/>
      <c r="K22" s="853"/>
      <c r="L22"/>
    </row>
    <row r="23" spans="1:12" ht="15" customHeight="1">
      <c r="A23" s="761" t="s">
        <v>49</v>
      </c>
      <c r="B23" s="762"/>
      <c r="C23" s="762"/>
      <c r="D23" s="763"/>
      <c r="E23" s="851" t="s">
        <v>233</v>
      </c>
      <c r="F23" s="852"/>
      <c r="G23" s="852"/>
      <c r="H23" s="852"/>
      <c r="I23" s="852"/>
      <c r="J23" s="852"/>
      <c r="K23" s="853"/>
      <c r="L23"/>
    </row>
    <row r="24" spans="1:12" ht="15" customHeight="1">
      <c r="A24" s="761" t="s">
        <v>4</v>
      </c>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t="s">
        <v>236</v>
      </c>
      <c r="B38" s="789"/>
      <c r="C38" s="789"/>
      <c r="D38" s="862"/>
      <c r="E38" s="767" t="s">
        <v>237</v>
      </c>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20" ht="15" customHeight="1" thickBot="1">
      <c r="A41" s="33"/>
      <c r="B41" s="33"/>
      <c r="C41" s="33"/>
      <c r="D41" s="33"/>
      <c r="E41" s="31"/>
      <c r="F41" s="31"/>
      <c r="G41" s="31"/>
      <c r="H41" s="31"/>
      <c r="I41" s="31"/>
      <c r="J41" s="31"/>
      <c r="K41" s="31"/>
      <c r="L41" s="29"/>
      <c r="P41" s="31"/>
      <c r="Q41" s="31"/>
      <c r="R41" s="31"/>
      <c r="S41" s="31"/>
      <c r="T41" s="31"/>
    </row>
    <row r="42" spans="1:16" ht="30.75" customHeight="1" thickBot="1">
      <c r="A42" s="23" t="s">
        <v>238</v>
      </c>
      <c r="B42" s="21"/>
      <c r="C42" s="21"/>
      <c r="D42" s="21"/>
      <c r="E42" s="21"/>
      <c r="F42" s="21"/>
      <c r="G42" s="21"/>
      <c r="H42" s="21"/>
      <c r="I42" s="21"/>
      <c r="J42" s="21"/>
      <c r="K42" s="21"/>
      <c r="L42" s="15"/>
      <c r="M42" s="21"/>
      <c r="N42" s="21"/>
      <c r="O42" s="21"/>
      <c r="P42" s="63"/>
    </row>
    <row r="43" spans="1:16" ht="15" customHeight="1">
      <c r="A43" s="697"/>
      <c r="B43" s="698"/>
      <c r="C43" s="698"/>
      <c r="D43" s="698"/>
      <c r="E43" s="703" t="str">
        <f>IF(AND('Brug af Fabrikstest Billedkvali'!$D$27="Fabrikstest",'Brug af Fabrikstest Billedkvali'!$D$42="Fabrikstest"),"Modtagekontrol og Baseline dokumenteres på anden vis",IF('Brug af Fabrikstest Billedkvali'!$D$27="Fabrikstest","Baseline","Modtagekontrol og Baseline"))</f>
        <v>Modtagekontrol og Baseline</v>
      </c>
      <c r="F43" s="641"/>
      <c r="G43" s="641"/>
      <c r="H43" s="641"/>
      <c r="I43" s="641"/>
      <c r="J43" s="642"/>
      <c r="K43" s="731"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643"/>
      <c r="F44" s="644"/>
      <c r="G44" s="644"/>
      <c r="H44" s="644"/>
      <c r="I44" s="644"/>
      <c r="J44" s="645"/>
      <c r="K44" s="734"/>
      <c r="L44" s="735"/>
      <c r="M44" s="735"/>
      <c r="N44" s="735"/>
      <c r="O44" s="735"/>
      <c r="P44" s="736"/>
    </row>
    <row r="45" spans="1:16" ht="15" customHeight="1">
      <c r="A45" s="728"/>
      <c r="B45" s="729"/>
      <c r="C45" s="729"/>
      <c r="D45" s="729"/>
      <c r="E45" s="737" t="s">
        <v>48</v>
      </c>
      <c r="F45" s="738"/>
      <c r="G45" s="738"/>
      <c r="H45" s="738"/>
      <c r="I45" s="738"/>
      <c r="J45" s="739"/>
      <c r="K45" s="734" t="s">
        <v>48</v>
      </c>
      <c r="L45" s="735"/>
      <c r="M45" s="735"/>
      <c r="N45" s="735"/>
      <c r="O45" s="735"/>
      <c r="P45" s="736"/>
    </row>
    <row r="46" spans="1:16" ht="15" customHeight="1" thickBot="1">
      <c r="A46" s="803" t="s">
        <v>82</v>
      </c>
      <c r="B46" s="804"/>
      <c r="C46" s="804"/>
      <c r="D46" s="805"/>
      <c r="E46" s="719"/>
      <c r="F46" s="720"/>
      <c r="G46" s="720"/>
      <c r="H46" s="720"/>
      <c r="I46" s="720"/>
      <c r="J46" s="721"/>
      <c r="K46" s="719"/>
      <c r="L46" s="720"/>
      <c r="M46" s="720"/>
      <c r="N46" s="720"/>
      <c r="O46" s="720"/>
      <c r="P46" s="721"/>
    </row>
    <row r="47" spans="1:16" ht="15" customHeight="1">
      <c r="A47" s="94"/>
      <c r="B47" s="85"/>
      <c r="C47" s="85"/>
      <c r="D47" s="85"/>
      <c r="E47" s="599" t="s">
        <v>313</v>
      </c>
      <c r="F47" s="649"/>
      <c r="G47" s="649"/>
      <c r="H47" s="649"/>
      <c r="I47" s="649"/>
      <c r="J47" s="650"/>
      <c r="K47" s="640" t="s">
        <v>298</v>
      </c>
      <c r="L47" s="707"/>
      <c r="M47" s="707"/>
      <c r="N47" s="707"/>
      <c r="O47" s="707"/>
      <c r="P47" s="752"/>
    </row>
    <row r="48" spans="1:16" ht="15" customHeight="1">
      <c r="A48" s="94"/>
      <c r="B48" s="85"/>
      <c r="C48" s="85"/>
      <c r="D48" s="85"/>
      <c r="E48" s="755" t="s">
        <v>272</v>
      </c>
      <c r="F48" s="756"/>
      <c r="G48" s="745"/>
      <c r="H48" s="757"/>
      <c r="I48" s="758"/>
      <c r="J48" s="759"/>
      <c r="K48" s="1022"/>
      <c r="L48" s="753"/>
      <c r="M48" s="753"/>
      <c r="N48" s="753"/>
      <c r="O48" s="753"/>
      <c r="P48" s="754"/>
    </row>
    <row r="49" spans="1:16" ht="15" customHeight="1">
      <c r="A49" s="94"/>
      <c r="B49" s="85"/>
      <c r="C49" s="85"/>
      <c r="D49" s="85"/>
      <c r="E49" s="722" t="s">
        <v>76</v>
      </c>
      <c r="F49" s="723"/>
      <c r="G49" s="724"/>
      <c r="H49" s="725" t="str">
        <f>IF(E46="","-",IF(H48="","-",E46-H48))</f>
        <v>-</v>
      </c>
      <c r="I49" s="726"/>
      <c r="J49" s="727"/>
      <c r="K49" s="1067" t="s">
        <v>76</v>
      </c>
      <c r="L49" s="760"/>
      <c r="M49" s="760"/>
      <c r="N49" s="725" t="str">
        <f>IF(K46="","-",IF(E46="","-",K46-E46))</f>
        <v>-</v>
      </c>
      <c r="O49" s="726"/>
      <c r="P49" s="727"/>
    </row>
    <row r="50" spans="1:16" ht="15" customHeight="1">
      <c r="A50" s="94"/>
      <c r="B50" s="85"/>
      <c r="C50" s="85"/>
      <c r="D50" s="85"/>
      <c r="E50" s="740" t="s">
        <v>77</v>
      </c>
      <c r="F50" s="741"/>
      <c r="G50" s="741"/>
      <c r="H50" s="742" t="str">
        <f>IF(E46="","-",IF(H48="","-",(E46-H48)/H48))</f>
        <v>-</v>
      </c>
      <c r="I50" s="743"/>
      <c r="J50" s="744"/>
      <c r="K50" s="740" t="s">
        <v>77</v>
      </c>
      <c r="L50" s="741"/>
      <c r="M50" s="741"/>
      <c r="N50" s="742" t="str">
        <f>IF(K46="","-",IF(E46="","-",(K46-E46)/E46))</f>
        <v>-</v>
      </c>
      <c r="O50" s="743"/>
      <c r="P50" s="744"/>
    </row>
    <row r="51" spans="1:16" ht="42" customHeight="1" thickBot="1">
      <c r="A51" s="145"/>
      <c r="B51" s="146"/>
      <c r="C51" s="146"/>
      <c r="D51" s="146"/>
      <c r="E51" s="1061" t="s">
        <v>332</v>
      </c>
      <c r="F51" s="1062"/>
      <c r="G51" s="1063"/>
      <c r="H51" s="1064"/>
      <c r="I51" s="1065"/>
      <c r="J51" s="1066"/>
      <c r="K51" s="1061" t="s">
        <v>333</v>
      </c>
      <c r="L51" s="1062"/>
      <c r="M51" s="1063"/>
      <c r="N51" s="1064"/>
      <c r="O51" s="1065"/>
      <c r="P51" s="1066"/>
    </row>
    <row r="52" spans="1:20" ht="15" customHeight="1" thickBot="1">
      <c r="A52" s="33"/>
      <c r="B52" s="33"/>
      <c r="C52" s="33"/>
      <c r="D52" s="33"/>
      <c r="E52" s="31"/>
      <c r="F52" s="31"/>
      <c r="G52" s="31"/>
      <c r="H52" s="31"/>
      <c r="I52" s="31"/>
      <c r="J52" s="31"/>
      <c r="K52" s="31"/>
      <c r="L52" s="29"/>
      <c r="P52" s="31"/>
      <c r="Q52" s="31"/>
      <c r="R52" s="31"/>
      <c r="S52" s="31"/>
      <c r="T52" s="31"/>
    </row>
    <row r="53" spans="1:18" ht="12.75">
      <c r="A53" s="807" t="s">
        <v>43</v>
      </c>
      <c r="B53" s="808"/>
      <c r="C53" s="808"/>
      <c r="D53" s="808"/>
      <c r="E53" s="808"/>
      <c r="F53" s="808"/>
      <c r="G53" s="808"/>
      <c r="H53" s="808"/>
      <c r="I53" s="808"/>
      <c r="J53" s="808"/>
      <c r="K53" s="808"/>
      <c r="L53" s="808"/>
      <c r="M53" s="808"/>
      <c r="N53" s="808"/>
      <c r="O53" s="808"/>
      <c r="P53" s="808"/>
      <c r="Q53" s="808"/>
      <c r="R53" s="1008"/>
    </row>
    <row r="54" spans="1:18" ht="12">
      <c r="A54" s="810"/>
      <c r="B54" s="811"/>
      <c r="C54" s="811"/>
      <c r="D54" s="811"/>
      <c r="E54" s="811"/>
      <c r="F54" s="811"/>
      <c r="G54" s="811"/>
      <c r="H54" s="811"/>
      <c r="I54" s="811"/>
      <c r="J54" s="811"/>
      <c r="K54" s="811"/>
      <c r="L54" s="811"/>
      <c r="M54" s="811"/>
      <c r="N54" s="811"/>
      <c r="O54" s="811"/>
      <c r="P54" s="811"/>
      <c r="Q54" s="811"/>
      <c r="R54" s="1009"/>
    </row>
    <row r="55" spans="1:18" ht="12">
      <c r="A55" s="810"/>
      <c r="B55" s="811"/>
      <c r="C55" s="811"/>
      <c r="D55" s="811"/>
      <c r="E55" s="811"/>
      <c r="F55" s="811"/>
      <c r="G55" s="811"/>
      <c r="H55" s="811"/>
      <c r="I55" s="811"/>
      <c r="J55" s="811"/>
      <c r="K55" s="811"/>
      <c r="L55" s="811"/>
      <c r="M55" s="811"/>
      <c r="N55" s="811"/>
      <c r="O55" s="811"/>
      <c r="P55" s="811"/>
      <c r="Q55" s="811"/>
      <c r="R55" s="1009"/>
    </row>
    <row r="56" spans="1:18" ht="12">
      <c r="A56" s="810"/>
      <c r="B56" s="811"/>
      <c r="C56" s="811"/>
      <c r="D56" s="811"/>
      <c r="E56" s="811"/>
      <c r="F56" s="811"/>
      <c r="G56" s="811"/>
      <c r="H56" s="811"/>
      <c r="I56" s="811"/>
      <c r="J56" s="811"/>
      <c r="K56" s="811"/>
      <c r="L56" s="811"/>
      <c r="M56" s="811"/>
      <c r="N56" s="811"/>
      <c r="O56" s="811"/>
      <c r="P56" s="811"/>
      <c r="Q56" s="811"/>
      <c r="R56" s="1009"/>
    </row>
    <row r="57" spans="1:18" ht="12">
      <c r="A57" s="810"/>
      <c r="B57" s="811"/>
      <c r="C57" s="811"/>
      <c r="D57" s="811"/>
      <c r="E57" s="811"/>
      <c r="F57" s="811"/>
      <c r="G57" s="811"/>
      <c r="H57" s="811"/>
      <c r="I57" s="811"/>
      <c r="J57" s="811"/>
      <c r="K57" s="811"/>
      <c r="L57" s="811"/>
      <c r="M57" s="811"/>
      <c r="N57" s="811"/>
      <c r="O57" s="811"/>
      <c r="P57" s="811"/>
      <c r="Q57" s="811"/>
      <c r="R57" s="1009"/>
    </row>
    <row r="58" spans="1:18" ht="12">
      <c r="A58" s="810"/>
      <c r="B58" s="811"/>
      <c r="C58" s="811"/>
      <c r="D58" s="811"/>
      <c r="E58" s="811"/>
      <c r="F58" s="811"/>
      <c r="G58" s="811"/>
      <c r="H58" s="811"/>
      <c r="I58" s="811"/>
      <c r="J58" s="811"/>
      <c r="K58" s="811"/>
      <c r="L58" s="811"/>
      <c r="M58" s="811"/>
      <c r="N58" s="811"/>
      <c r="O58" s="811"/>
      <c r="P58" s="811"/>
      <c r="Q58" s="811"/>
      <c r="R58" s="1009"/>
    </row>
    <row r="59" spans="1:18" ht="12.75" thickBot="1">
      <c r="A59" s="1005"/>
      <c r="B59" s="1006"/>
      <c r="C59" s="1006"/>
      <c r="D59" s="1006"/>
      <c r="E59" s="1006"/>
      <c r="F59" s="1006"/>
      <c r="G59" s="1006"/>
      <c r="H59" s="1006"/>
      <c r="I59" s="1006"/>
      <c r="J59" s="1006"/>
      <c r="K59" s="1006"/>
      <c r="L59" s="1006"/>
      <c r="M59" s="1006"/>
      <c r="N59" s="1006"/>
      <c r="O59" s="1006"/>
      <c r="P59" s="1006"/>
      <c r="Q59" s="1006"/>
      <c r="R59" s="1007"/>
    </row>
    <row r="60" spans="17:18" ht="12.75" thickBot="1">
      <c r="Q60"/>
      <c r="R60"/>
    </row>
    <row r="61" spans="1:18" ht="13.5" thickBot="1">
      <c r="A61" s="880" t="s">
        <v>62</v>
      </c>
      <c r="B61" s="881"/>
      <c r="C61" s="881"/>
      <c r="D61" s="881"/>
      <c r="E61" s="881"/>
      <c r="F61" s="881"/>
      <c r="G61" s="881"/>
      <c r="H61" s="881"/>
      <c r="I61" s="881"/>
      <c r="J61" s="881"/>
      <c r="K61" s="881"/>
      <c r="L61" s="881"/>
      <c r="M61" s="881"/>
      <c r="N61" s="881"/>
      <c r="O61" s="881"/>
      <c r="P61" s="881"/>
      <c r="Q61" s="881"/>
      <c r="R61" s="882"/>
    </row>
    <row r="62" spans="1:18" ht="15.75" thickBot="1">
      <c r="A62" s="886" t="s">
        <v>80</v>
      </c>
      <c r="B62" s="887"/>
      <c r="C62" s="887"/>
      <c r="D62" s="887"/>
      <c r="E62" s="887"/>
      <c r="F62" s="887"/>
      <c r="G62" s="887"/>
      <c r="H62" s="887"/>
      <c r="I62" s="887"/>
      <c r="J62" s="887"/>
      <c r="K62" s="887"/>
      <c r="L62" s="887"/>
      <c r="M62" s="887"/>
      <c r="N62" s="887"/>
      <c r="O62" s="887"/>
      <c r="P62" s="887"/>
      <c r="Q62" s="887"/>
      <c r="R62" s="888"/>
    </row>
    <row r="63" spans="1:18" ht="12">
      <c r="A63" s="889"/>
      <c r="B63" s="890"/>
      <c r="C63" s="890"/>
      <c r="D63" s="890"/>
      <c r="E63" s="890"/>
      <c r="F63" s="890"/>
      <c r="G63" s="890"/>
      <c r="H63" s="890"/>
      <c r="I63" s="890"/>
      <c r="J63" s="890"/>
      <c r="K63" s="890"/>
      <c r="L63" s="890"/>
      <c r="M63" s="890"/>
      <c r="N63" s="890"/>
      <c r="O63" s="890"/>
      <c r="P63" s="890"/>
      <c r="Q63" s="890"/>
      <c r="R63" s="891"/>
    </row>
    <row r="64" spans="1:18" ht="12">
      <c r="A64" s="877"/>
      <c r="B64" s="878"/>
      <c r="C64" s="878"/>
      <c r="D64" s="878"/>
      <c r="E64" s="878"/>
      <c r="F64" s="878"/>
      <c r="G64" s="878"/>
      <c r="H64" s="878"/>
      <c r="I64" s="878"/>
      <c r="J64" s="878"/>
      <c r="K64" s="878"/>
      <c r="L64" s="878"/>
      <c r="M64" s="878"/>
      <c r="N64" s="878"/>
      <c r="O64" s="878"/>
      <c r="P64" s="878"/>
      <c r="Q64" s="878"/>
      <c r="R64" s="879"/>
    </row>
    <row r="65" spans="1:18" ht="12">
      <c r="A65" s="877"/>
      <c r="B65" s="878"/>
      <c r="C65" s="878"/>
      <c r="D65" s="878"/>
      <c r="E65" s="878"/>
      <c r="F65" s="878"/>
      <c r="G65" s="878"/>
      <c r="H65" s="878"/>
      <c r="I65" s="878"/>
      <c r="J65" s="878"/>
      <c r="K65" s="878"/>
      <c r="L65" s="878"/>
      <c r="M65" s="878"/>
      <c r="N65" s="878"/>
      <c r="O65" s="878"/>
      <c r="P65" s="878"/>
      <c r="Q65" s="878"/>
      <c r="R65" s="879"/>
    </row>
    <row r="66" spans="1:18" ht="12">
      <c r="A66" s="877"/>
      <c r="B66" s="878"/>
      <c r="C66" s="878"/>
      <c r="D66" s="878"/>
      <c r="E66" s="878"/>
      <c r="F66" s="878"/>
      <c r="G66" s="878"/>
      <c r="H66" s="878"/>
      <c r="I66" s="878"/>
      <c r="J66" s="878"/>
      <c r="K66" s="878"/>
      <c r="L66" s="878"/>
      <c r="M66" s="878"/>
      <c r="N66" s="878"/>
      <c r="O66" s="878"/>
      <c r="P66" s="878"/>
      <c r="Q66" s="878"/>
      <c r="R66" s="879"/>
    </row>
    <row r="67" spans="1:18" ht="12">
      <c r="A67" s="877"/>
      <c r="B67" s="878"/>
      <c r="C67" s="878"/>
      <c r="D67" s="878"/>
      <c r="E67" s="878"/>
      <c r="F67" s="878"/>
      <c r="G67" s="878"/>
      <c r="H67" s="878"/>
      <c r="I67" s="878"/>
      <c r="J67" s="878"/>
      <c r="K67" s="878"/>
      <c r="L67" s="878"/>
      <c r="M67" s="878"/>
      <c r="N67" s="878"/>
      <c r="O67" s="878"/>
      <c r="P67" s="878"/>
      <c r="Q67" s="878"/>
      <c r="R67" s="879"/>
    </row>
    <row r="68" spans="1:18" ht="12.75" thickBot="1">
      <c r="A68" s="883"/>
      <c r="B68" s="884"/>
      <c r="C68" s="884"/>
      <c r="D68" s="884"/>
      <c r="E68" s="884"/>
      <c r="F68" s="884"/>
      <c r="G68" s="884"/>
      <c r="H68" s="884"/>
      <c r="I68" s="884"/>
      <c r="J68" s="884"/>
      <c r="K68" s="884"/>
      <c r="L68" s="884"/>
      <c r="M68" s="884"/>
      <c r="N68" s="884"/>
      <c r="O68" s="884"/>
      <c r="P68" s="884"/>
      <c r="Q68" s="884"/>
      <c r="R68" s="885"/>
    </row>
  </sheetData>
  <sheetProtection sheet="1"/>
  <mergeCells count="115">
    <mergeCell ref="E49:G49"/>
    <mergeCell ref="H49:J49"/>
    <mergeCell ref="K49:M49"/>
    <mergeCell ref="N49:P49"/>
    <mergeCell ref="E50:G50"/>
    <mergeCell ref="H50:J50"/>
    <mergeCell ref="K50:M50"/>
    <mergeCell ref="N50:P50"/>
    <mergeCell ref="K47:P48"/>
    <mergeCell ref="E48:G48"/>
    <mergeCell ref="H48:J48"/>
    <mergeCell ref="E47:J47"/>
    <mergeCell ref="E43:J44"/>
    <mergeCell ref="K43:P44"/>
    <mergeCell ref="E45:J45"/>
    <mergeCell ref="K45:P45"/>
    <mergeCell ref="E46:J46"/>
    <mergeCell ref="K46:P46"/>
    <mergeCell ref="A64:R64"/>
    <mergeCell ref="A65:R65"/>
    <mergeCell ref="A66:R66"/>
    <mergeCell ref="A67:R67"/>
    <mergeCell ref="A68:R68"/>
    <mergeCell ref="A58:R58"/>
    <mergeCell ref="A59:R59"/>
    <mergeCell ref="A61:R61"/>
    <mergeCell ref="A62:R62"/>
    <mergeCell ref="A57:R57"/>
    <mergeCell ref="E26:K26"/>
    <mergeCell ref="E27:K27"/>
    <mergeCell ref="E28:K28"/>
    <mergeCell ref="E29:K29"/>
    <mergeCell ref="A46:D46"/>
    <mergeCell ref="E51:G51"/>
    <mergeCell ref="H51:J51"/>
    <mergeCell ref="K51:M51"/>
    <mergeCell ref="N51:P51"/>
    <mergeCell ref="E24:K24"/>
    <mergeCell ref="E25:K25"/>
    <mergeCell ref="E15:K15"/>
    <mergeCell ref="E16:K16"/>
    <mergeCell ref="E17:K17"/>
    <mergeCell ref="E18:K18"/>
    <mergeCell ref="E19:K19"/>
    <mergeCell ref="V5:X5"/>
    <mergeCell ref="M6:O6"/>
    <mergeCell ref="A63:R63"/>
    <mergeCell ref="I11:K11"/>
    <mergeCell ref="A53:R53"/>
    <mergeCell ref="E20:K20"/>
    <mergeCell ref="E21:K21"/>
    <mergeCell ref="E22:K22"/>
    <mergeCell ref="E23:K23"/>
    <mergeCell ref="A43:D45"/>
    <mergeCell ref="A37:D37"/>
    <mergeCell ref="A36:D36"/>
    <mergeCell ref="A1:C3"/>
    <mergeCell ref="A5:L6"/>
    <mergeCell ref="M5:N5"/>
    <mergeCell ref="A7:C7"/>
    <mergeCell ref="A11:C11"/>
    <mergeCell ref="D11:E11"/>
    <mergeCell ref="F11:H11"/>
    <mergeCell ref="A8:X9"/>
    <mergeCell ref="E31:K31"/>
    <mergeCell ref="E32:K32"/>
    <mergeCell ref="E30:K30"/>
    <mergeCell ref="A38:D38"/>
    <mergeCell ref="A39:D39"/>
    <mergeCell ref="A40:D40"/>
    <mergeCell ref="E38:K38"/>
    <mergeCell ref="E39:K39"/>
    <mergeCell ref="E40:K40"/>
    <mergeCell ref="A34:D34"/>
    <mergeCell ref="A29:D29"/>
    <mergeCell ref="A24:D24"/>
    <mergeCell ref="A25:D25"/>
    <mergeCell ref="A26:D26"/>
    <mergeCell ref="A35:D35"/>
    <mergeCell ref="A30:D30"/>
    <mergeCell ref="A31:D31"/>
    <mergeCell ref="A32:D32"/>
    <mergeCell ref="E35:K35"/>
    <mergeCell ref="E36:K36"/>
    <mergeCell ref="A21:D21"/>
    <mergeCell ref="A22:D22"/>
    <mergeCell ref="A23:D23"/>
    <mergeCell ref="A18:D18"/>
    <mergeCell ref="A19:D19"/>
    <mergeCell ref="A20:D20"/>
    <mergeCell ref="A27:D27"/>
    <mergeCell ref="A28:D28"/>
    <mergeCell ref="P5:Q5"/>
    <mergeCell ref="S5:U5"/>
    <mergeCell ref="E37:K37"/>
    <mergeCell ref="A54:R54"/>
    <mergeCell ref="A55:R55"/>
    <mergeCell ref="A56:R56"/>
    <mergeCell ref="A15:D15"/>
    <mergeCell ref="A16:D16"/>
    <mergeCell ref="A17:D17"/>
    <mergeCell ref="E34:K34"/>
    <mergeCell ref="D1:L2"/>
    <mergeCell ref="M1:X2"/>
    <mergeCell ref="D3:L3"/>
    <mergeCell ref="M3:X3"/>
    <mergeCell ref="A4:L4"/>
    <mergeCell ref="M4:O4"/>
    <mergeCell ref="P4:X4"/>
    <mergeCell ref="P6:X6"/>
    <mergeCell ref="D7:H7"/>
    <mergeCell ref="I7:J7"/>
    <mergeCell ref="K7:L7"/>
    <mergeCell ref="M7:O7"/>
    <mergeCell ref="P7:X7"/>
  </mergeCells>
  <conditionalFormatting sqref="M1:X2">
    <cfRule type="cellIs" priority="9" dxfId="0" operator="equal" stopIfTrue="1">
      <formula>""</formula>
    </cfRule>
  </conditionalFormatting>
  <conditionalFormatting sqref="H51:J51">
    <cfRule type="cellIs" priority="7" dxfId="5" operator="equal" stopIfTrue="1">
      <formula>"Nej"</formula>
    </cfRule>
    <cfRule type="cellIs" priority="8" dxfId="6" operator="equal" stopIfTrue="1">
      <formula>"Ja"</formula>
    </cfRule>
  </conditionalFormatting>
  <conditionalFormatting sqref="N51:P51">
    <cfRule type="cellIs" priority="1" dxfId="5" operator="equal" stopIfTrue="1">
      <formula>"Nej"</formula>
    </cfRule>
    <cfRule type="cellIs" priority="2" dxfId="6" operator="equal" stopIfTrue="1">
      <formula>"Ja"</formula>
    </cfRule>
  </conditionalFormatting>
  <dataValidations count="1">
    <dataValidation type="list" allowBlank="1" showInputMessage="1" showErrorMessage="1" sqref="H51:J51 N51:P51">
      <formula1>"Ja,Nej"</formula1>
    </dataValidation>
  </dataValidations>
  <printOptions/>
  <pageMargins left="0.75" right="0.75" top="1" bottom="1" header="0" footer="0"/>
  <pageSetup orientation="portrait" paperSize="9"/>
  <legacyDrawing r:id="rId2"/>
</worksheet>
</file>

<file path=xl/worksheets/sheet13.xml><?xml version="1.0" encoding="utf-8"?>
<worksheet xmlns="http://schemas.openxmlformats.org/spreadsheetml/2006/main" xmlns:r="http://schemas.openxmlformats.org/officeDocument/2006/relationships">
  <sheetPr>
    <tabColor theme="3" tint="0.7999799847602844"/>
  </sheetPr>
  <dimension ref="A1:Z82"/>
  <sheetViews>
    <sheetView zoomScalePageLayoutView="0" workbookViewId="0" topLeftCell="A1">
      <selection activeCell="M45" sqref="M45"/>
    </sheetView>
  </sheetViews>
  <sheetFormatPr defaultColWidth="9.140625" defaultRowHeight="12.75"/>
  <cols>
    <col min="15" max="15" width="14.8515625" style="0" customWidth="1"/>
    <col min="17" max="17" width="6.28125" style="0" customWidth="1"/>
    <col min="18" max="18" width="26.421875" style="0" customWidth="1"/>
    <col min="20" max="20" width="11.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IF(Oplysningsside!I59="",IF(Oplysningsside!I48="","",Oplysningsside!I48),Oplysningsside!I59)</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296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t="s">
        <v>325</v>
      </c>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320</v>
      </c>
      <c r="B41" s="21"/>
      <c r="C41" s="21"/>
      <c r="D41" s="21"/>
      <c r="E41" s="15"/>
      <c r="F41" s="15"/>
      <c r="G41" s="15"/>
      <c r="H41" s="15"/>
      <c r="I41" s="15"/>
      <c r="J41" s="16"/>
    </row>
    <row r="42" spans="1:10" s="2" customFormat="1" ht="15" customHeight="1">
      <c r="A42" s="697"/>
      <c r="B42" s="698"/>
      <c r="C42" s="698"/>
      <c r="D42" s="698"/>
      <c r="E42" s="845" t="str">
        <f>IF('Brug af Fabrikstest Billedkvali'!D28="Fabrikstest","Modtagekontrol dokumenteres på anden vis","Modtagekontrol")</f>
        <v>Modtagekontrol</v>
      </c>
      <c r="F42" s="846"/>
      <c r="G42" s="846"/>
      <c r="H42" s="846"/>
      <c r="I42" s="846"/>
      <c r="J42" s="847"/>
    </row>
    <row r="43" spans="1:10" s="2" customFormat="1" ht="15" customHeight="1">
      <c r="A43" s="700"/>
      <c r="B43" s="701"/>
      <c r="C43" s="701"/>
      <c r="D43" s="701"/>
      <c r="E43" s="848"/>
      <c r="F43" s="849"/>
      <c r="G43" s="849"/>
      <c r="H43" s="849"/>
      <c r="I43" s="849"/>
      <c r="J43" s="850"/>
    </row>
    <row r="44" spans="1:10" s="2" customFormat="1" ht="15" customHeight="1">
      <c r="A44" s="728"/>
      <c r="B44" s="729"/>
      <c r="C44" s="729"/>
      <c r="D44" s="729"/>
      <c r="E44" s="1068" t="s">
        <v>321</v>
      </c>
      <c r="F44" s="844"/>
      <c r="G44" s="844"/>
      <c r="H44" s="844" t="s">
        <v>322</v>
      </c>
      <c r="I44" s="844"/>
      <c r="J44" s="1069"/>
    </row>
    <row r="45" spans="1:10" s="2" customFormat="1" ht="15" customHeight="1">
      <c r="A45" s="1073" t="s">
        <v>362</v>
      </c>
      <c r="B45" s="1074"/>
      <c r="C45" s="1074"/>
      <c r="D45" s="1075"/>
      <c r="E45" s="826"/>
      <c r="F45" s="821"/>
      <c r="G45" s="821"/>
      <c r="H45" s="821"/>
      <c r="I45" s="821"/>
      <c r="J45" s="827"/>
    </row>
    <row r="46" spans="1:10" s="2" customFormat="1" ht="15" customHeight="1" thickBot="1">
      <c r="A46" s="803" t="s">
        <v>363</v>
      </c>
      <c r="B46" s="804"/>
      <c r="C46" s="804"/>
      <c r="D46" s="1076"/>
      <c r="E46" s="1070"/>
      <c r="F46" s="1071"/>
      <c r="G46" s="1071"/>
      <c r="H46" s="1071"/>
      <c r="I46" s="1071"/>
      <c r="J46" s="1072"/>
    </row>
    <row r="47" spans="1:10" s="2" customFormat="1" ht="15" customHeight="1">
      <c r="A47" s="94"/>
      <c r="B47" s="85"/>
      <c r="C47" s="85"/>
      <c r="D47" s="85"/>
      <c r="E47" s="1077" t="s">
        <v>323</v>
      </c>
      <c r="F47" s="1078"/>
      <c r="G47" s="1078"/>
      <c r="H47" s="1078"/>
      <c r="I47" s="1078"/>
      <c r="J47" s="1079"/>
    </row>
    <row r="48" spans="1:10" s="2" customFormat="1" ht="15" customHeight="1" thickBot="1">
      <c r="A48" s="145"/>
      <c r="B48" s="146"/>
      <c r="C48" s="146"/>
      <c r="D48" s="146"/>
      <c r="E48" s="602" t="s">
        <v>274</v>
      </c>
      <c r="F48" s="603"/>
      <c r="G48" s="603"/>
      <c r="H48" s="748" t="str">
        <f>IF(AND(E46="",H46="",E45="",H45=""),"-",IF(OR(E46="Ja",H46="Ja",E45="Ja",H45="Ja"),"IKKE OK","OK"))</f>
        <v>-</v>
      </c>
      <c r="I48" s="749"/>
      <c r="J48" s="750"/>
    </row>
    <row r="49" ht="13.5" thickBot="1"/>
    <row r="50" spans="1:23" ht="12.75">
      <c r="A50" s="964" t="s">
        <v>43</v>
      </c>
      <c r="B50" s="965"/>
      <c r="C50" s="965"/>
      <c r="D50" s="965"/>
      <c r="E50" s="965"/>
      <c r="F50" s="965"/>
      <c r="G50" s="965"/>
      <c r="H50" s="965"/>
      <c r="I50" s="965"/>
      <c r="J50" s="965"/>
      <c r="K50" s="965"/>
      <c r="L50" s="965"/>
      <c r="M50" s="965"/>
      <c r="N50" s="965"/>
      <c r="O50" s="965"/>
      <c r="P50" s="965"/>
      <c r="Q50" s="965"/>
      <c r="R50" s="965"/>
      <c r="S50" s="965"/>
      <c r="T50" s="965"/>
      <c r="U50" s="965"/>
      <c r="V50" s="965"/>
      <c r="W50" s="966"/>
    </row>
    <row r="51" spans="1:23" ht="12">
      <c r="A51" s="515"/>
      <c r="B51" s="967"/>
      <c r="C51" s="967"/>
      <c r="D51" s="967"/>
      <c r="E51" s="967"/>
      <c r="F51" s="967"/>
      <c r="G51" s="967"/>
      <c r="H51" s="967"/>
      <c r="I51" s="967"/>
      <c r="J51" s="967"/>
      <c r="K51" s="967"/>
      <c r="L51" s="967"/>
      <c r="M51" s="967"/>
      <c r="N51" s="967"/>
      <c r="O51" s="967"/>
      <c r="P51" s="967"/>
      <c r="Q51" s="967"/>
      <c r="R51" s="967"/>
      <c r="S51" s="967"/>
      <c r="T51" s="967"/>
      <c r="U51" s="967"/>
      <c r="V51" s="967"/>
      <c r="W51" s="968"/>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969"/>
      <c r="B54" s="970"/>
      <c r="C54" s="970"/>
      <c r="D54" s="970"/>
      <c r="E54" s="970"/>
      <c r="F54" s="970"/>
      <c r="G54" s="970"/>
      <c r="H54" s="970"/>
      <c r="I54" s="970"/>
      <c r="J54" s="970"/>
      <c r="K54" s="970"/>
      <c r="L54" s="970"/>
      <c r="M54" s="970"/>
      <c r="N54" s="970"/>
      <c r="O54" s="970"/>
      <c r="P54" s="970"/>
      <c r="Q54" s="970"/>
      <c r="R54" s="970"/>
      <c r="S54" s="970"/>
      <c r="T54" s="970"/>
      <c r="U54" s="970"/>
      <c r="V54" s="970"/>
      <c r="W54" s="971"/>
    </row>
    <row r="55" spans="1:23" ht="12">
      <c r="A55" s="515"/>
      <c r="B55" s="967"/>
      <c r="C55" s="967"/>
      <c r="D55" s="967"/>
      <c r="E55" s="967"/>
      <c r="F55" s="967"/>
      <c r="G55" s="967"/>
      <c r="H55" s="967"/>
      <c r="I55" s="967"/>
      <c r="J55" s="967"/>
      <c r="K55" s="967"/>
      <c r="L55" s="967"/>
      <c r="M55" s="967"/>
      <c r="N55" s="967"/>
      <c r="O55" s="967"/>
      <c r="P55" s="967"/>
      <c r="Q55" s="967"/>
      <c r="R55" s="967"/>
      <c r="S55" s="967"/>
      <c r="T55" s="967"/>
      <c r="U55" s="967"/>
      <c r="V55" s="967"/>
      <c r="W55" s="968"/>
    </row>
    <row r="56" spans="1:23" ht="12.75" thickBot="1">
      <c r="A56" s="955"/>
      <c r="B56" s="956"/>
      <c r="C56" s="956"/>
      <c r="D56" s="956"/>
      <c r="E56" s="956"/>
      <c r="F56" s="956"/>
      <c r="G56" s="956"/>
      <c r="H56" s="956"/>
      <c r="I56" s="956"/>
      <c r="J56" s="956"/>
      <c r="K56" s="956"/>
      <c r="L56" s="956"/>
      <c r="M56" s="956"/>
      <c r="N56" s="956"/>
      <c r="O56" s="956"/>
      <c r="P56" s="956"/>
      <c r="Q56" s="956"/>
      <c r="R56" s="956"/>
      <c r="S56" s="956"/>
      <c r="T56" s="956"/>
      <c r="U56" s="956"/>
      <c r="V56" s="956"/>
      <c r="W56" s="957"/>
    </row>
    <row r="57" spans="1:23" ht="12.75" thickBot="1">
      <c r="A57" s="138"/>
      <c r="B57" s="138"/>
      <c r="C57" s="138"/>
      <c r="D57" s="138"/>
      <c r="E57" s="138"/>
      <c r="F57" s="138"/>
      <c r="G57" s="138"/>
      <c r="H57" s="138"/>
      <c r="I57" s="138"/>
      <c r="J57" s="138"/>
      <c r="K57" s="138"/>
      <c r="L57" s="138"/>
      <c r="M57" s="138"/>
      <c r="N57" s="138"/>
      <c r="O57" s="138"/>
      <c r="P57" s="138"/>
      <c r="Q57" s="138"/>
      <c r="R57" s="138"/>
      <c r="S57" s="138"/>
      <c r="T57" s="138"/>
      <c r="U57" s="138"/>
      <c r="V57" s="35"/>
      <c r="W57" s="35"/>
    </row>
    <row r="58" spans="1:23" ht="13.5" thickBot="1">
      <c r="A58" s="943" t="s">
        <v>62</v>
      </c>
      <c r="B58" s="944"/>
      <c r="C58" s="944"/>
      <c r="D58" s="944"/>
      <c r="E58" s="944"/>
      <c r="F58" s="944"/>
      <c r="G58" s="944"/>
      <c r="H58" s="944"/>
      <c r="I58" s="944"/>
      <c r="J58" s="944"/>
      <c r="K58" s="944"/>
      <c r="L58" s="944"/>
      <c r="M58" s="944"/>
      <c r="N58" s="944"/>
      <c r="O58" s="944"/>
      <c r="P58" s="944"/>
      <c r="Q58" s="944"/>
      <c r="R58" s="944"/>
      <c r="S58" s="944"/>
      <c r="T58" s="944"/>
      <c r="U58" s="944"/>
      <c r="V58" s="944"/>
      <c r="W58" s="945"/>
    </row>
    <row r="59" spans="1:23" ht="12">
      <c r="A59" s="958"/>
      <c r="B59" s="959"/>
      <c r="C59" s="959"/>
      <c r="D59" s="959"/>
      <c r="E59" s="959"/>
      <c r="F59" s="959"/>
      <c r="G59" s="959"/>
      <c r="H59" s="959"/>
      <c r="I59" s="959"/>
      <c r="J59" s="959"/>
      <c r="K59" s="959"/>
      <c r="L59" s="959"/>
      <c r="M59" s="959"/>
      <c r="N59" s="959"/>
      <c r="O59" s="959"/>
      <c r="P59" s="959"/>
      <c r="Q59" s="959"/>
      <c r="R59" s="959"/>
      <c r="S59" s="959"/>
      <c r="T59" s="959"/>
      <c r="U59" s="959"/>
      <c r="V59" s="959"/>
      <c r="W59" s="960"/>
    </row>
    <row r="60" spans="1:23" ht="12">
      <c r="A60" s="518"/>
      <c r="B60" s="399"/>
      <c r="C60" s="399"/>
      <c r="D60" s="399"/>
      <c r="E60" s="399"/>
      <c r="F60" s="399"/>
      <c r="G60" s="399"/>
      <c r="H60" s="399"/>
      <c r="I60" s="399"/>
      <c r="J60" s="399"/>
      <c r="K60" s="399"/>
      <c r="L60" s="399"/>
      <c r="M60" s="399"/>
      <c r="N60" s="399"/>
      <c r="O60" s="399"/>
      <c r="P60" s="399"/>
      <c r="Q60" s="399"/>
      <c r="R60" s="399"/>
      <c r="S60" s="399"/>
      <c r="T60" s="399"/>
      <c r="U60" s="399"/>
      <c r="V60" s="399"/>
      <c r="W60" s="963"/>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75" thickBot="1">
      <c r="A64" s="961"/>
      <c r="B64" s="405"/>
      <c r="C64" s="405"/>
      <c r="D64" s="405"/>
      <c r="E64" s="405"/>
      <c r="F64" s="405"/>
      <c r="G64" s="405"/>
      <c r="H64" s="405"/>
      <c r="I64" s="405"/>
      <c r="J64" s="405"/>
      <c r="K64" s="405"/>
      <c r="L64" s="405"/>
      <c r="M64" s="405"/>
      <c r="N64" s="405"/>
      <c r="O64" s="405"/>
      <c r="P64" s="405"/>
      <c r="Q64" s="405"/>
      <c r="R64" s="405"/>
      <c r="S64" s="405"/>
      <c r="T64" s="405"/>
      <c r="U64" s="405"/>
      <c r="V64" s="405"/>
      <c r="W64" s="962"/>
    </row>
    <row r="82" ht="12">
      <c r="T82" s="129" t="s">
        <v>282</v>
      </c>
    </row>
  </sheetData>
  <sheetProtection sheet="1"/>
  <mergeCells count="103">
    <mergeCell ref="A18:D18"/>
    <mergeCell ref="E18:K18"/>
    <mergeCell ref="A16:D16"/>
    <mergeCell ref="E16:K16"/>
    <mergeCell ref="A1:C3"/>
    <mergeCell ref="D1:L2"/>
    <mergeCell ref="D3:L3"/>
    <mergeCell ref="I7:J7"/>
    <mergeCell ref="M1:X2"/>
    <mergeCell ref="A17:D17"/>
    <mergeCell ref="E17:K17"/>
    <mergeCell ref="A7:C7"/>
    <mergeCell ref="D7:H7"/>
    <mergeCell ref="K7:L7"/>
    <mergeCell ref="M6:O6"/>
    <mergeCell ref="P6:X6"/>
    <mergeCell ref="A15:D15"/>
    <mergeCell ref="E15:K15"/>
    <mergeCell ref="M3:X3"/>
    <mergeCell ref="A4:L4"/>
    <mergeCell ref="M4:O4"/>
    <mergeCell ref="P4:X4"/>
    <mergeCell ref="A5:L6"/>
    <mergeCell ref="M5:N5"/>
    <mergeCell ref="P5:Q5"/>
    <mergeCell ref="S5:U5"/>
    <mergeCell ref="V5:X5"/>
    <mergeCell ref="M7:O7"/>
    <mergeCell ref="P7:X7"/>
    <mergeCell ref="A8:X9"/>
    <mergeCell ref="A14:D14"/>
    <mergeCell ref="E14:K14"/>
    <mergeCell ref="A11:C11"/>
    <mergeCell ref="D11:E11"/>
    <mergeCell ref="F11:K11"/>
    <mergeCell ref="L11:N11"/>
    <mergeCell ref="A19:D19"/>
    <mergeCell ref="E19:K19"/>
    <mergeCell ref="A20:D20"/>
    <mergeCell ref="E20:K20"/>
    <mergeCell ref="A21:D21"/>
    <mergeCell ref="E21:K21"/>
    <mergeCell ref="A22:D22"/>
    <mergeCell ref="E22:K22"/>
    <mergeCell ref="A23:D23"/>
    <mergeCell ref="E23:K23"/>
    <mergeCell ref="A24:D24"/>
    <mergeCell ref="E24:K24"/>
    <mergeCell ref="A25:D25"/>
    <mergeCell ref="E25:K25"/>
    <mergeCell ref="A26:D26"/>
    <mergeCell ref="E26:K26"/>
    <mergeCell ref="A27:D27"/>
    <mergeCell ref="E27:K27"/>
    <mergeCell ref="A28:D28"/>
    <mergeCell ref="E28:K28"/>
    <mergeCell ref="A29:D29"/>
    <mergeCell ref="E29:K29"/>
    <mergeCell ref="A30:D30"/>
    <mergeCell ref="E30:K30"/>
    <mergeCell ref="E31:K31"/>
    <mergeCell ref="A33:D33"/>
    <mergeCell ref="E33:K33"/>
    <mergeCell ref="A34:D34"/>
    <mergeCell ref="E34:K34"/>
    <mergeCell ref="E36:K36"/>
    <mergeCell ref="A35:D35"/>
    <mergeCell ref="E35:K35"/>
    <mergeCell ref="A36:D36"/>
    <mergeCell ref="A31:D31"/>
    <mergeCell ref="A37:D37"/>
    <mergeCell ref="E37:K37"/>
    <mergeCell ref="A46:D46"/>
    <mergeCell ref="E47:J47"/>
    <mergeCell ref="A38:D38"/>
    <mergeCell ref="E38:K38"/>
    <mergeCell ref="A39:D39"/>
    <mergeCell ref="E39:K39"/>
    <mergeCell ref="A42:D44"/>
    <mergeCell ref="E42:J43"/>
    <mergeCell ref="A45:D45"/>
    <mergeCell ref="E45:G45"/>
    <mergeCell ref="A56:W56"/>
    <mergeCell ref="A58:W58"/>
    <mergeCell ref="A59:W59"/>
    <mergeCell ref="H45:J45"/>
    <mergeCell ref="A60:W60"/>
    <mergeCell ref="E48:G48"/>
    <mergeCell ref="H48:J48"/>
    <mergeCell ref="A50:W50"/>
    <mergeCell ref="A51:W51"/>
    <mergeCell ref="A52:W52"/>
    <mergeCell ref="A53:W53"/>
    <mergeCell ref="A61:W61"/>
    <mergeCell ref="A62:W62"/>
    <mergeCell ref="A63:W63"/>
    <mergeCell ref="A64:W64"/>
    <mergeCell ref="E44:G44"/>
    <mergeCell ref="H44:J44"/>
    <mergeCell ref="E46:G46"/>
    <mergeCell ref="H46:J46"/>
    <mergeCell ref="A54:W54"/>
    <mergeCell ref="A55:W55"/>
  </mergeCells>
  <conditionalFormatting sqref="M1:X2">
    <cfRule type="cellIs" priority="3" dxfId="0" operator="equal" stopIfTrue="1">
      <formula>""</formula>
    </cfRule>
  </conditionalFormatting>
  <conditionalFormatting sqref="H48:J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E45:J46">
      <formula1>"Ja,Nej"</formula1>
    </dataValidation>
  </dataValidation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sheetPr>
    <tabColor rgb="FF92D050"/>
  </sheetPr>
  <dimension ref="A1:AU95"/>
  <sheetViews>
    <sheetView zoomScalePageLayoutView="0" workbookViewId="0" topLeftCell="A1">
      <selection activeCell="M36" sqref="M36:N45"/>
    </sheetView>
  </sheetViews>
  <sheetFormatPr defaultColWidth="9.140625" defaultRowHeight="12.75"/>
  <cols>
    <col min="14" max="14" width="12.28125" style="0" customWidth="1"/>
    <col min="15" max="15" width="16.57421875" style="0" customWidth="1"/>
    <col min="17" max="17" width="14.00390625" style="0" customWidth="1"/>
    <col min="18" max="18" width="20.00390625" style="0" customWidth="1"/>
    <col min="21" max="21" width="11.421875" style="0" customWidth="1"/>
    <col min="26" max="28" width="9.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IF(Oplysningsside!I60="",IF(Oplysningsside!I48="","",Oplysningsside!I48),Oplysningsside!I60)</f>
      </c>
      <c r="P5" s="453" t="s">
        <v>204</v>
      </c>
      <c r="Q5" s="450"/>
      <c r="R5" s="128">
        <f>IF(Oplysningsside!L60="",IF(Oplysningsside!L48="","",Oplysningsside!L48),Oplysningsside!L60)</f>
      </c>
      <c r="S5" s="301" t="s">
        <v>203</v>
      </c>
      <c r="T5" s="302"/>
      <c r="U5" s="302"/>
      <c r="V5" s="450">
        <f>IF(Oplysningsside!O60="",IF(Oplysningsside!O48="","",Oplysningsside!O48),Oplysningsside!O60)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307</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345">
        <f>+Oplysningsside!J9</f>
        <v>43077</v>
      </c>
      <c r="J11" s="346"/>
      <c r="K11" s="347"/>
    </row>
    <row r="12" spans="1:44"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row>
    <row r="13" spans="1:44" ht="12.75" customHeight="1">
      <c r="A13" s="1099" t="s">
        <v>167</v>
      </c>
      <c r="B13" s="1100"/>
      <c r="C13" s="1100"/>
      <c r="D13" s="1100"/>
      <c r="E13" s="1100"/>
      <c r="F13" s="1100"/>
      <c r="G13" s="1100"/>
      <c r="H13" s="1100"/>
      <c r="I13" s="1100"/>
      <c r="J13" s="1100"/>
      <c r="K13" s="1100"/>
      <c r="L13" s="1101"/>
      <c r="M13" s="188"/>
      <c r="N13" s="189"/>
      <c r="O13" s="1111" t="s">
        <v>297</v>
      </c>
      <c r="P13" s="1112"/>
      <c r="Q13" s="1112"/>
      <c r="R13" s="1112"/>
      <c r="S13" s="1112"/>
      <c r="T13" s="1112"/>
      <c r="U13" s="1112"/>
      <c r="V13" s="1112"/>
      <c r="W13" s="1112"/>
      <c r="X13" s="1112"/>
      <c r="Y13" s="1112"/>
      <c r="Z13" s="1112"/>
      <c r="AA13" s="1112"/>
      <c r="AB13" s="1113"/>
      <c r="AC13" s="964" t="s">
        <v>8</v>
      </c>
      <c r="AD13" s="965"/>
      <c r="AE13" s="965"/>
      <c r="AF13" s="965"/>
      <c r="AG13" s="965"/>
      <c r="AH13" s="965"/>
      <c r="AI13" s="965"/>
      <c r="AJ13" s="965"/>
      <c r="AK13" s="965"/>
      <c r="AL13" s="965"/>
      <c r="AM13" s="965"/>
      <c r="AN13" s="965"/>
      <c r="AO13" s="965"/>
      <c r="AP13" s="965"/>
      <c r="AQ13" s="965"/>
      <c r="AR13" s="966"/>
    </row>
    <row r="14" spans="1:44" ht="13.5" customHeight="1" thickBot="1">
      <c r="A14" s="1102"/>
      <c r="B14" s="1103"/>
      <c r="C14" s="1103"/>
      <c r="D14" s="1103"/>
      <c r="E14" s="1103"/>
      <c r="F14" s="1103"/>
      <c r="G14" s="1103"/>
      <c r="H14" s="1103"/>
      <c r="I14" s="1103"/>
      <c r="J14" s="1103"/>
      <c r="K14" s="1103"/>
      <c r="L14" s="1104"/>
      <c r="M14" s="1114" t="s">
        <v>339</v>
      </c>
      <c r="N14" s="1115"/>
      <c r="O14" s="1115"/>
      <c r="P14" s="1115"/>
      <c r="Q14" s="1143" t="s">
        <v>168</v>
      </c>
      <c r="R14" s="1143"/>
      <c r="S14" s="1143"/>
      <c r="T14" s="1115" t="s">
        <v>169</v>
      </c>
      <c r="U14" s="1115"/>
      <c r="V14" s="1115"/>
      <c r="W14" s="1115"/>
      <c r="X14" s="1115"/>
      <c r="Y14" s="1115"/>
      <c r="Z14" s="1115" t="s">
        <v>202</v>
      </c>
      <c r="AA14" s="1115"/>
      <c r="AB14" s="1122"/>
      <c r="AC14" s="1114" t="s">
        <v>339</v>
      </c>
      <c r="AD14" s="1115"/>
      <c r="AE14" s="1115"/>
      <c r="AF14" s="1115"/>
      <c r="AG14" s="1167" t="s">
        <v>168</v>
      </c>
      <c r="AH14" s="1167"/>
      <c r="AI14" s="1168"/>
      <c r="AJ14" s="1163" t="s">
        <v>169</v>
      </c>
      <c r="AK14" s="1164"/>
      <c r="AL14" s="1164"/>
      <c r="AM14" s="1164"/>
      <c r="AN14" s="1164"/>
      <c r="AO14" s="1165"/>
      <c r="AP14" s="1160" t="s">
        <v>170</v>
      </c>
      <c r="AQ14" s="1161"/>
      <c r="AR14" s="1162"/>
    </row>
    <row r="15" spans="1:44" ht="12.75" customHeight="1">
      <c r="A15" s="1141" t="s">
        <v>172</v>
      </c>
      <c r="B15" s="1106"/>
      <c r="C15" s="1105" t="s">
        <v>12</v>
      </c>
      <c r="D15" s="1139"/>
      <c r="E15" s="1105" t="s">
        <v>175</v>
      </c>
      <c r="F15" s="1106"/>
      <c r="G15" s="1105" t="s">
        <v>176</v>
      </c>
      <c r="H15" s="1106"/>
      <c r="I15" s="1105" t="s">
        <v>136</v>
      </c>
      <c r="J15" s="1106"/>
      <c r="K15" s="1169" t="s">
        <v>177</v>
      </c>
      <c r="L15" s="1170"/>
      <c r="M15" s="1207" t="s">
        <v>173</v>
      </c>
      <c r="N15" s="1208"/>
      <c r="O15" s="1209" t="s">
        <v>174</v>
      </c>
      <c r="P15" s="1210"/>
      <c r="Q15" s="1186" t="s">
        <v>178</v>
      </c>
      <c r="R15" s="1187"/>
      <c r="S15" s="1188"/>
      <c r="T15" s="1186" t="s">
        <v>179</v>
      </c>
      <c r="U15" s="1187"/>
      <c r="V15" s="1188"/>
      <c r="W15" s="1186" t="s">
        <v>180</v>
      </c>
      <c r="X15" s="1187"/>
      <c r="Y15" s="1188"/>
      <c r="Z15" s="1183"/>
      <c r="AA15" s="1184"/>
      <c r="AB15" s="1185"/>
      <c r="AC15" s="1141" t="s">
        <v>173</v>
      </c>
      <c r="AD15" s="1139"/>
      <c r="AE15" s="1105" t="s">
        <v>174</v>
      </c>
      <c r="AF15" s="1139"/>
      <c r="AG15" s="1179" t="s">
        <v>178</v>
      </c>
      <c r="AH15" s="1179"/>
      <c r="AI15" s="1180"/>
      <c r="AJ15" s="1186" t="s">
        <v>179</v>
      </c>
      <c r="AK15" s="1187"/>
      <c r="AL15" s="1188"/>
      <c r="AM15" s="1186" t="s">
        <v>180</v>
      </c>
      <c r="AN15" s="1187"/>
      <c r="AO15" s="1188"/>
      <c r="AP15" s="1183" t="s">
        <v>181</v>
      </c>
      <c r="AQ15" s="1184"/>
      <c r="AR15" s="1185"/>
    </row>
    <row r="16" spans="1:44" ht="13.5" customHeight="1">
      <c r="A16" s="1142"/>
      <c r="B16" s="1108"/>
      <c r="C16" s="1107"/>
      <c r="D16" s="1140"/>
      <c r="E16" s="1107"/>
      <c r="F16" s="1108"/>
      <c r="G16" s="1107"/>
      <c r="H16" s="1108"/>
      <c r="I16" s="1107"/>
      <c r="J16" s="1108"/>
      <c r="K16" s="1171"/>
      <c r="L16" s="1172"/>
      <c r="M16" s="1142"/>
      <c r="N16" s="1108"/>
      <c r="O16" s="1107"/>
      <c r="P16" s="1140"/>
      <c r="Q16" s="1171"/>
      <c r="R16" s="1181"/>
      <c r="S16" s="1182"/>
      <c r="T16" s="1171"/>
      <c r="U16" s="1181"/>
      <c r="V16" s="1182"/>
      <c r="W16" s="1171"/>
      <c r="X16" s="1181"/>
      <c r="Y16" s="1182"/>
      <c r="Z16" s="1176"/>
      <c r="AA16" s="1177"/>
      <c r="AB16" s="1178"/>
      <c r="AC16" s="1142"/>
      <c r="AD16" s="1140"/>
      <c r="AE16" s="1107"/>
      <c r="AF16" s="1140"/>
      <c r="AG16" s="1181"/>
      <c r="AH16" s="1181"/>
      <c r="AI16" s="1182"/>
      <c r="AJ16" s="1171"/>
      <c r="AK16" s="1181"/>
      <c r="AL16" s="1182"/>
      <c r="AM16" s="1171"/>
      <c r="AN16" s="1181"/>
      <c r="AO16" s="1182"/>
      <c r="AP16" s="1176"/>
      <c r="AQ16" s="1177"/>
      <c r="AR16" s="1178"/>
    </row>
    <row r="17" spans="1:44" ht="12.75" customHeight="1">
      <c r="A17" s="488"/>
      <c r="B17" s="432"/>
      <c r="C17" s="431"/>
      <c r="D17" s="1089"/>
      <c r="E17" s="431"/>
      <c r="F17" s="1089"/>
      <c r="G17" s="431"/>
      <c r="H17" s="432"/>
      <c r="I17" s="431"/>
      <c r="J17" s="1089"/>
      <c r="K17" s="431"/>
      <c r="L17" s="433"/>
      <c r="M17" s="488"/>
      <c r="N17" s="1089"/>
      <c r="O17" s="1212"/>
      <c r="P17" s="1213"/>
      <c r="Q17" s="399"/>
      <c r="R17" s="399"/>
      <c r="S17" s="399"/>
      <c r="T17" s="1094" t="str">
        <f aca="true" t="shared" si="0" ref="T17:T33">IF(Q17="","-",$O$17*Q17*M17/C17)</f>
        <v>-</v>
      </c>
      <c r="U17" s="1095"/>
      <c r="V17" s="1096"/>
      <c r="W17" s="1091" t="str">
        <f>IF(T17="-","-",T17/K17)</f>
        <v>-</v>
      </c>
      <c r="X17" s="1092"/>
      <c r="Y17" s="1093"/>
      <c r="Z17" s="480"/>
      <c r="AA17" s="480"/>
      <c r="AB17" s="517"/>
      <c r="AC17" s="488"/>
      <c r="AD17" s="1089"/>
      <c r="AE17" s="1212"/>
      <c r="AF17" s="1213"/>
      <c r="AG17" s="967"/>
      <c r="AH17" s="967"/>
      <c r="AI17" s="398"/>
      <c r="AJ17" s="1088" t="str">
        <f aca="true" t="shared" si="1" ref="AJ17:AJ33">IF(AG17="","-",$AE$17*AG17*AC17/C17)</f>
        <v>-</v>
      </c>
      <c r="AK17" s="1088"/>
      <c r="AL17" s="1088"/>
      <c r="AM17" s="1090" t="str">
        <f aca="true" t="shared" si="2" ref="AM17:AM33">IF(AJ17="-","-",AJ17/K17)</f>
        <v>-</v>
      </c>
      <c r="AN17" s="1090"/>
      <c r="AO17" s="1090"/>
      <c r="AP17" s="1086" t="str">
        <f>IF(AG17="","-",(AJ17-T17)/T17)</f>
        <v>-</v>
      </c>
      <c r="AQ17" s="1086"/>
      <c r="AR17" s="1087"/>
    </row>
    <row r="18" spans="1:44" ht="12.75" customHeight="1">
      <c r="A18" s="488"/>
      <c r="B18" s="432"/>
      <c r="C18" s="431"/>
      <c r="D18" s="1089"/>
      <c r="E18" s="431"/>
      <c r="F18" s="1089"/>
      <c r="G18" s="431"/>
      <c r="H18" s="432"/>
      <c r="I18" s="431"/>
      <c r="J18" s="1089"/>
      <c r="K18" s="431"/>
      <c r="L18" s="433"/>
      <c r="M18" s="488"/>
      <c r="N18" s="1089"/>
      <c r="O18" s="1214"/>
      <c r="P18" s="1083"/>
      <c r="Q18" s="399"/>
      <c r="R18" s="399"/>
      <c r="S18" s="399"/>
      <c r="T18" s="1094" t="str">
        <f t="shared" si="0"/>
        <v>-</v>
      </c>
      <c r="U18" s="1095"/>
      <c r="V18" s="1096"/>
      <c r="W18" s="1091" t="str">
        <f aca="true" t="shared" si="3" ref="W18:W33">IF(T18="-","-",T18/K18)</f>
        <v>-</v>
      </c>
      <c r="X18" s="1092"/>
      <c r="Y18" s="1093"/>
      <c r="Z18" s="480"/>
      <c r="AA18" s="480"/>
      <c r="AB18" s="517"/>
      <c r="AC18" s="488"/>
      <c r="AD18" s="1089"/>
      <c r="AE18" s="1214"/>
      <c r="AF18" s="1083"/>
      <c r="AG18" s="967"/>
      <c r="AH18" s="967"/>
      <c r="AI18" s="398"/>
      <c r="AJ18" s="1088" t="str">
        <f t="shared" si="1"/>
        <v>-</v>
      </c>
      <c r="AK18" s="1088"/>
      <c r="AL18" s="1088"/>
      <c r="AM18" s="1090" t="str">
        <f t="shared" si="2"/>
        <v>-</v>
      </c>
      <c r="AN18" s="1090"/>
      <c r="AO18" s="1090"/>
      <c r="AP18" s="1086" t="str">
        <f aca="true" t="shared" si="4" ref="AP18:AP33">IF(AG18="","-",(AJ18-T18)/T18)</f>
        <v>-</v>
      </c>
      <c r="AQ18" s="1086"/>
      <c r="AR18" s="1087"/>
    </row>
    <row r="19" spans="1:44" ht="12.75">
      <c r="A19" s="488"/>
      <c r="B19" s="432"/>
      <c r="C19" s="431"/>
      <c r="D19" s="1089"/>
      <c r="E19" s="431"/>
      <c r="F19" s="1089"/>
      <c r="G19" s="431"/>
      <c r="H19" s="432"/>
      <c r="I19" s="431"/>
      <c r="J19" s="1089"/>
      <c r="K19" s="431"/>
      <c r="L19" s="433"/>
      <c r="M19" s="488"/>
      <c r="N19" s="1089"/>
      <c r="O19" s="1214"/>
      <c r="P19" s="1083"/>
      <c r="Q19" s="399"/>
      <c r="R19" s="399"/>
      <c r="S19" s="399"/>
      <c r="T19" s="1094" t="str">
        <f t="shared" si="0"/>
        <v>-</v>
      </c>
      <c r="U19" s="1095"/>
      <c r="V19" s="1096"/>
      <c r="W19" s="1091" t="str">
        <f t="shared" si="3"/>
        <v>-</v>
      </c>
      <c r="X19" s="1092"/>
      <c r="Y19" s="1093"/>
      <c r="Z19" s="480"/>
      <c r="AA19" s="480"/>
      <c r="AB19" s="517"/>
      <c r="AC19" s="488"/>
      <c r="AD19" s="1089"/>
      <c r="AE19" s="1214"/>
      <c r="AF19" s="1083"/>
      <c r="AG19" s="967"/>
      <c r="AH19" s="967"/>
      <c r="AI19" s="398"/>
      <c r="AJ19" s="1088" t="str">
        <f t="shared" si="1"/>
        <v>-</v>
      </c>
      <c r="AK19" s="1088"/>
      <c r="AL19" s="1088"/>
      <c r="AM19" s="1090" t="str">
        <f t="shared" si="2"/>
        <v>-</v>
      </c>
      <c r="AN19" s="1090"/>
      <c r="AO19" s="1090"/>
      <c r="AP19" s="1086" t="str">
        <f t="shared" si="4"/>
        <v>-</v>
      </c>
      <c r="AQ19" s="1086"/>
      <c r="AR19" s="1087"/>
    </row>
    <row r="20" spans="1:44" ht="12.75">
      <c r="A20" s="488"/>
      <c r="B20" s="432"/>
      <c r="C20" s="431"/>
      <c r="D20" s="1089"/>
      <c r="E20" s="431"/>
      <c r="F20" s="1089"/>
      <c r="G20" s="431"/>
      <c r="H20" s="432"/>
      <c r="I20" s="431"/>
      <c r="J20" s="1089"/>
      <c r="K20" s="431"/>
      <c r="L20" s="433"/>
      <c r="M20" s="488"/>
      <c r="N20" s="1089"/>
      <c r="O20" s="1214"/>
      <c r="P20" s="1083"/>
      <c r="Q20" s="399"/>
      <c r="R20" s="399"/>
      <c r="S20" s="399"/>
      <c r="T20" s="1094" t="str">
        <f t="shared" si="0"/>
        <v>-</v>
      </c>
      <c r="U20" s="1095"/>
      <c r="V20" s="1096"/>
      <c r="W20" s="1091" t="str">
        <f t="shared" si="3"/>
        <v>-</v>
      </c>
      <c r="X20" s="1092"/>
      <c r="Y20" s="1093"/>
      <c r="Z20" s="480"/>
      <c r="AA20" s="480"/>
      <c r="AB20" s="517"/>
      <c r="AC20" s="488"/>
      <c r="AD20" s="1089"/>
      <c r="AE20" s="1214"/>
      <c r="AF20" s="1083"/>
      <c r="AG20" s="967"/>
      <c r="AH20" s="967"/>
      <c r="AI20" s="398"/>
      <c r="AJ20" s="1088" t="str">
        <f t="shared" si="1"/>
        <v>-</v>
      </c>
      <c r="AK20" s="1088"/>
      <c r="AL20" s="1088"/>
      <c r="AM20" s="1090" t="str">
        <f t="shared" si="2"/>
        <v>-</v>
      </c>
      <c r="AN20" s="1090"/>
      <c r="AO20" s="1090"/>
      <c r="AP20" s="1086" t="str">
        <f t="shared" si="4"/>
        <v>-</v>
      </c>
      <c r="AQ20" s="1086"/>
      <c r="AR20" s="1087"/>
    </row>
    <row r="21" spans="1:44" ht="12.75">
      <c r="A21" s="488"/>
      <c r="B21" s="432"/>
      <c r="C21" s="431"/>
      <c r="D21" s="1089"/>
      <c r="E21" s="431"/>
      <c r="F21" s="1089"/>
      <c r="G21" s="431"/>
      <c r="H21" s="432"/>
      <c r="I21" s="431"/>
      <c r="J21" s="1089"/>
      <c r="K21" s="431"/>
      <c r="L21" s="433"/>
      <c r="M21" s="488"/>
      <c r="N21" s="1089"/>
      <c r="O21" s="1214"/>
      <c r="P21" s="1083"/>
      <c r="Q21" s="399"/>
      <c r="R21" s="399"/>
      <c r="S21" s="399"/>
      <c r="T21" s="1094" t="str">
        <f t="shared" si="0"/>
        <v>-</v>
      </c>
      <c r="U21" s="1095"/>
      <c r="V21" s="1096"/>
      <c r="W21" s="1091" t="str">
        <f t="shared" si="3"/>
        <v>-</v>
      </c>
      <c r="X21" s="1092"/>
      <c r="Y21" s="1093"/>
      <c r="Z21" s="480"/>
      <c r="AA21" s="480"/>
      <c r="AB21" s="517"/>
      <c r="AC21" s="488"/>
      <c r="AD21" s="1089"/>
      <c r="AE21" s="1214"/>
      <c r="AF21" s="1083"/>
      <c r="AG21" s="967"/>
      <c r="AH21" s="967"/>
      <c r="AI21" s="398"/>
      <c r="AJ21" s="1088" t="str">
        <f t="shared" si="1"/>
        <v>-</v>
      </c>
      <c r="AK21" s="1088"/>
      <c r="AL21" s="1088"/>
      <c r="AM21" s="1090" t="str">
        <f t="shared" si="2"/>
        <v>-</v>
      </c>
      <c r="AN21" s="1090"/>
      <c r="AO21" s="1090"/>
      <c r="AP21" s="1086" t="str">
        <f t="shared" si="4"/>
        <v>-</v>
      </c>
      <c r="AQ21" s="1086"/>
      <c r="AR21" s="1087"/>
    </row>
    <row r="22" spans="1:44" ht="12.75">
      <c r="A22" s="488"/>
      <c r="B22" s="432"/>
      <c r="C22" s="431"/>
      <c r="D22" s="1089"/>
      <c r="E22" s="431"/>
      <c r="F22" s="1089"/>
      <c r="G22" s="431"/>
      <c r="H22" s="432"/>
      <c r="I22" s="431"/>
      <c r="J22" s="1089"/>
      <c r="K22" s="431"/>
      <c r="L22" s="433"/>
      <c r="M22" s="488"/>
      <c r="N22" s="1089"/>
      <c r="O22" s="1214"/>
      <c r="P22" s="1083"/>
      <c r="Q22" s="399"/>
      <c r="R22" s="399"/>
      <c r="S22" s="399"/>
      <c r="T22" s="1094" t="str">
        <f t="shared" si="0"/>
        <v>-</v>
      </c>
      <c r="U22" s="1095"/>
      <c r="V22" s="1096"/>
      <c r="W22" s="1091" t="str">
        <f t="shared" si="3"/>
        <v>-</v>
      </c>
      <c r="X22" s="1092"/>
      <c r="Y22" s="1093"/>
      <c r="Z22" s="480"/>
      <c r="AA22" s="480"/>
      <c r="AB22" s="517"/>
      <c r="AC22" s="488"/>
      <c r="AD22" s="1089"/>
      <c r="AE22" s="1214"/>
      <c r="AF22" s="1083"/>
      <c r="AG22" s="967"/>
      <c r="AH22" s="967"/>
      <c r="AI22" s="398"/>
      <c r="AJ22" s="1088" t="str">
        <f t="shared" si="1"/>
        <v>-</v>
      </c>
      <c r="AK22" s="1088"/>
      <c r="AL22" s="1088"/>
      <c r="AM22" s="1090" t="str">
        <f t="shared" si="2"/>
        <v>-</v>
      </c>
      <c r="AN22" s="1090"/>
      <c r="AO22" s="1090"/>
      <c r="AP22" s="1086" t="str">
        <f t="shared" si="4"/>
        <v>-</v>
      </c>
      <c r="AQ22" s="1086"/>
      <c r="AR22" s="1087"/>
    </row>
    <row r="23" spans="1:44" ht="12.75">
      <c r="A23" s="488"/>
      <c r="B23" s="432"/>
      <c r="C23" s="431"/>
      <c r="D23" s="1089"/>
      <c r="E23" s="431"/>
      <c r="F23" s="1089"/>
      <c r="G23" s="431"/>
      <c r="H23" s="432"/>
      <c r="I23" s="431"/>
      <c r="J23" s="1089"/>
      <c r="K23" s="431"/>
      <c r="L23" s="433"/>
      <c r="M23" s="488"/>
      <c r="N23" s="1089"/>
      <c r="O23" s="1214"/>
      <c r="P23" s="1083"/>
      <c r="Q23" s="399"/>
      <c r="R23" s="399"/>
      <c r="S23" s="399"/>
      <c r="T23" s="1094" t="str">
        <f t="shared" si="0"/>
        <v>-</v>
      </c>
      <c r="U23" s="1095"/>
      <c r="V23" s="1096"/>
      <c r="W23" s="1091" t="str">
        <f t="shared" si="3"/>
        <v>-</v>
      </c>
      <c r="X23" s="1092"/>
      <c r="Y23" s="1093"/>
      <c r="Z23" s="480"/>
      <c r="AA23" s="480"/>
      <c r="AB23" s="517"/>
      <c r="AC23" s="488"/>
      <c r="AD23" s="1089"/>
      <c r="AE23" s="1214"/>
      <c r="AF23" s="1083"/>
      <c r="AG23" s="967"/>
      <c r="AH23" s="967"/>
      <c r="AI23" s="398"/>
      <c r="AJ23" s="1088" t="str">
        <f t="shared" si="1"/>
        <v>-</v>
      </c>
      <c r="AK23" s="1088"/>
      <c r="AL23" s="1088"/>
      <c r="AM23" s="1090" t="str">
        <f t="shared" si="2"/>
        <v>-</v>
      </c>
      <c r="AN23" s="1090"/>
      <c r="AO23" s="1090"/>
      <c r="AP23" s="1086" t="str">
        <f t="shared" si="4"/>
        <v>-</v>
      </c>
      <c r="AQ23" s="1086"/>
      <c r="AR23" s="1087"/>
    </row>
    <row r="24" spans="1:44" ht="12.75">
      <c r="A24" s="488"/>
      <c r="B24" s="432"/>
      <c r="C24" s="431"/>
      <c r="D24" s="1089"/>
      <c r="E24" s="431"/>
      <c r="F24" s="1089"/>
      <c r="G24" s="431"/>
      <c r="H24" s="432"/>
      <c r="I24" s="431"/>
      <c r="J24" s="1089"/>
      <c r="K24" s="431"/>
      <c r="L24" s="433"/>
      <c r="M24" s="488"/>
      <c r="N24" s="1089"/>
      <c r="O24" s="1214"/>
      <c r="P24" s="1083"/>
      <c r="Q24" s="399"/>
      <c r="R24" s="399"/>
      <c r="S24" s="399"/>
      <c r="T24" s="1094" t="str">
        <f t="shared" si="0"/>
        <v>-</v>
      </c>
      <c r="U24" s="1095"/>
      <c r="V24" s="1096"/>
      <c r="W24" s="1091" t="str">
        <f t="shared" si="3"/>
        <v>-</v>
      </c>
      <c r="X24" s="1092"/>
      <c r="Y24" s="1093"/>
      <c r="Z24" s="480"/>
      <c r="AA24" s="480"/>
      <c r="AB24" s="517"/>
      <c r="AC24" s="488"/>
      <c r="AD24" s="1089"/>
      <c r="AE24" s="1214"/>
      <c r="AF24" s="1083"/>
      <c r="AG24" s="967"/>
      <c r="AH24" s="967"/>
      <c r="AI24" s="398"/>
      <c r="AJ24" s="1088" t="str">
        <f t="shared" si="1"/>
        <v>-</v>
      </c>
      <c r="AK24" s="1088"/>
      <c r="AL24" s="1088"/>
      <c r="AM24" s="1090" t="str">
        <f t="shared" si="2"/>
        <v>-</v>
      </c>
      <c r="AN24" s="1090"/>
      <c r="AO24" s="1090"/>
      <c r="AP24" s="1086" t="str">
        <f t="shared" si="4"/>
        <v>-</v>
      </c>
      <c r="AQ24" s="1086"/>
      <c r="AR24" s="1087"/>
    </row>
    <row r="25" spans="1:44" ht="12.75">
      <c r="A25" s="488"/>
      <c r="B25" s="432"/>
      <c r="C25" s="431"/>
      <c r="D25" s="1089"/>
      <c r="E25" s="431"/>
      <c r="F25" s="1089"/>
      <c r="G25" s="431"/>
      <c r="H25" s="432"/>
      <c r="I25" s="431"/>
      <c r="J25" s="1089"/>
      <c r="K25" s="431"/>
      <c r="L25" s="433"/>
      <c r="M25" s="488"/>
      <c r="N25" s="1089"/>
      <c r="O25" s="1214"/>
      <c r="P25" s="1083"/>
      <c r="Q25" s="399"/>
      <c r="R25" s="399"/>
      <c r="S25" s="399"/>
      <c r="T25" s="1094" t="str">
        <f t="shared" si="0"/>
        <v>-</v>
      </c>
      <c r="U25" s="1095"/>
      <c r="V25" s="1096"/>
      <c r="W25" s="1091" t="str">
        <f t="shared" si="3"/>
        <v>-</v>
      </c>
      <c r="X25" s="1092"/>
      <c r="Y25" s="1093"/>
      <c r="Z25" s="480"/>
      <c r="AA25" s="480"/>
      <c r="AB25" s="517"/>
      <c r="AC25" s="488"/>
      <c r="AD25" s="1089"/>
      <c r="AE25" s="1214"/>
      <c r="AF25" s="1083"/>
      <c r="AG25" s="967"/>
      <c r="AH25" s="967"/>
      <c r="AI25" s="398"/>
      <c r="AJ25" s="1088" t="str">
        <f t="shared" si="1"/>
        <v>-</v>
      </c>
      <c r="AK25" s="1088"/>
      <c r="AL25" s="1088"/>
      <c r="AM25" s="1090" t="str">
        <f t="shared" si="2"/>
        <v>-</v>
      </c>
      <c r="AN25" s="1090"/>
      <c r="AO25" s="1090"/>
      <c r="AP25" s="1086" t="str">
        <f t="shared" si="4"/>
        <v>-</v>
      </c>
      <c r="AQ25" s="1086"/>
      <c r="AR25" s="1087"/>
    </row>
    <row r="26" spans="1:44" ht="12.75">
      <c r="A26" s="488"/>
      <c r="B26" s="432"/>
      <c r="C26" s="431"/>
      <c r="D26" s="1089"/>
      <c r="E26" s="431"/>
      <c r="F26" s="1089"/>
      <c r="G26" s="431"/>
      <c r="H26" s="432"/>
      <c r="I26" s="431"/>
      <c r="J26" s="1089"/>
      <c r="K26" s="431"/>
      <c r="L26" s="433"/>
      <c r="M26" s="488"/>
      <c r="N26" s="1089"/>
      <c r="O26" s="1214"/>
      <c r="P26" s="1083"/>
      <c r="Q26" s="399"/>
      <c r="R26" s="399"/>
      <c r="S26" s="399"/>
      <c r="T26" s="1094" t="str">
        <f t="shared" si="0"/>
        <v>-</v>
      </c>
      <c r="U26" s="1095"/>
      <c r="V26" s="1096"/>
      <c r="W26" s="1091" t="str">
        <f t="shared" si="3"/>
        <v>-</v>
      </c>
      <c r="X26" s="1092"/>
      <c r="Y26" s="1093"/>
      <c r="Z26" s="480"/>
      <c r="AA26" s="480"/>
      <c r="AB26" s="517"/>
      <c r="AC26" s="488"/>
      <c r="AD26" s="1089"/>
      <c r="AE26" s="1214"/>
      <c r="AF26" s="1083"/>
      <c r="AG26" s="967"/>
      <c r="AH26" s="967"/>
      <c r="AI26" s="398"/>
      <c r="AJ26" s="1088" t="str">
        <f t="shared" si="1"/>
        <v>-</v>
      </c>
      <c r="AK26" s="1088"/>
      <c r="AL26" s="1088"/>
      <c r="AM26" s="1090" t="str">
        <f t="shared" si="2"/>
        <v>-</v>
      </c>
      <c r="AN26" s="1090"/>
      <c r="AO26" s="1090"/>
      <c r="AP26" s="1086" t="str">
        <f t="shared" si="4"/>
        <v>-</v>
      </c>
      <c r="AQ26" s="1086"/>
      <c r="AR26" s="1087"/>
    </row>
    <row r="27" spans="1:44" ht="12.75">
      <c r="A27" s="488"/>
      <c r="B27" s="432"/>
      <c r="C27" s="431"/>
      <c r="D27" s="1089"/>
      <c r="E27" s="431"/>
      <c r="F27" s="1089"/>
      <c r="G27" s="431"/>
      <c r="H27" s="432"/>
      <c r="I27" s="431"/>
      <c r="J27" s="1089"/>
      <c r="K27" s="431"/>
      <c r="L27" s="433"/>
      <c r="M27" s="488"/>
      <c r="N27" s="1089"/>
      <c r="O27" s="1214"/>
      <c r="P27" s="1083"/>
      <c r="Q27" s="399"/>
      <c r="R27" s="399"/>
      <c r="S27" s="399"/>
      <c r="T27" s="1094" t="str">
        <f t="shared" si="0"/>
        <v>-</v>
      </c>
      <c r="U27" s="1095"/>
      <c r="V27" s="1096"/>
      <c r="W27" s="1091" t="str">
        <f t="shared" si="3"/>
        <v>-</v>
      </c>
      <c r="X27" s="1092"/>
      <c r="Y27" s="1093"/>
      <c r="Z27" s="480"/>
      <c r="AA27" s="480"/>
      <c r="AB27" s="517"/>
      <c r="AC27" s="488"/>
      <c r="AD27" s="1089"/>
      <c r="AE27" s="1214"/>
      <c r="AF27" s="1083"/>
      <c r="AG27" s="967"/>
      <c r="AH27" s="967"/>
      <c r="AI27" s="398"/>
      <c r="AJ27" s="1088" t="str">
        <f t="shared" si="1"/>
        <v>-</v>
      </c>
      <c r="AK27" s="1088"/>
      <c r="AL27" s="1088"/>
      <c r="AM27" s="1090" t="str">
        <f t="shared" si="2"/>
        <v>-</v>
      </c>
      <c r="AN27" s="1090"/>
      <c r="AO27" s="1090"/>
      <c r="AP27" s="1086" t="str">
        <f t="shared" si="4"/>
        <v>-</v>
      </c>
      <c r="AQ27" s="1086"/>
      <c r="AR27" s="1087"/>
    </row>
    <row r="28" spans="1:44" ht="12.75">
      <c r="A28" s="488"/>
      <c r="B28" s="432"/>
      <c r="C28" s="431"/>
      <c r="D28" s="1089"/>
      <c r="E28" s="431"/>
      <c r="F28" s="1089"/>
      <c r="G28" s="431"/>
      <c r="H28" s="432"/>
      <c r="I28" s="431"/>
      <c r="J28" s="1089"/>
      <c r="K28" s="431"/>
      <c r="L28" s="433"/>
      <c r="M28" s="488"/>
      <c r="N28" s="1089"/>
      <c r="O28" s="1214"/>
      <c r="P28" s="1083"/>
      <c r="Q28" s="399"/>
      <c r="R28" s="399"/>
      <c r="S28" s="399"/>
      <c r="T28" s="1094" t="str">
        <f t="shared" si="0"/>
        <v>-</v>
      </c>
      <c r="U28" s="1095"/>
      <c r="V28" s="1096"/>
      <c r="W28" s="1091" t="str">
        <f t="shared" si="3"/>
        <v>-</v>
      </c>
      <c r="X28" s="1092"/>
      <c r="Y28" s="1093"/>
      <c r="Z28" s="480"/>
      <c r="AA28" s="480"/>
      <c r="AB28" s="517"/>
      <c r="AC28" s="488"/>
      <c r="AD28" s="1089"/>
      <c r="AE28" s="1214"/>
      <c r="AF28" s="1083"/>
      <c r="AG28" s="967"/>
      <c r="AH28" s="967"/>
      <c r="AI28" s="398"/>
      <c r="AJ28" s="1088" t="str">
        <f t="shared" si="1"/>
        <v>-</v>
      </c>
      <c r="AK28" s="1088"/>
      <c r="AL28" s="1088"/>
      <c r="AM28" s="1090" t="str">
        <f t="shared" si="2"/>
        <v>-</v>
      </c>
      <c r="AN28" s="1090"/>
      <c r="AO28" s="1090"/>
      <c r="AP28" s="1086" t="str">
        <f t="shared" si="4"/>
        <v>-</v>
      </c>
      <c r="AQ28" s="1086"/>
      <c r="AR28" s="1087"/>
    </row>
    <row r="29" spans="1:44" ht="12.75">
      <c r="A29" s="488"/>
      <c r="B29" s="432"/>
      <c r="C29" s="431"/>
      <c r="D29" s="1089"/>
      <c r="E29" s="431"/>
      <c r="F29" s="1089"/>
      <c r="G29" s="431"/>
      <c r="H29" s="432"/>
      <c r="I29" s="431"/>
      <c r="J29" s="1089"/>
      <c r="K29" s="431"/>
      <c r="L29" s="433"/>
      <c r="M29" s="488"/>
      <c r="N29" s="1089"/>
      <c r="O29" s="1214"/>
      <c r="P29" s="1083"/>
      <c r="Q29" s="399"/>
      <c r="R29" s="399"/>
      <c r="S29" s="399"/>
      <c r="T29" s="1094" t="str">
        <f t="shared" si="0"/>
        <v>-</v>
      </c>
      <c r="U29" s="1095"/>
      <c r="V29" s="1096"/>
      <c r="W29" s="1091" t="str">
        <f t="shared" si="3"/>
        <v>-</v>
      </c>
      <c r="X29" s="1092"/>
      <c r="Y29" s="1093"/>
      <c r="Z29" s="480"/>
      <c r="AA29" s="480"/>
      <c r="AB29" s="517"/>
      <c r="AC29" s="488"/>
      <c r="AD29" s="1089"/>
      <c r="AE29" s="1214"/>
      <c r="AF29" s="1083"/>
      <c r="AG29" s="967"/>
      <c r="AH29" s="967"/>
      <c r="AI29" s="398"/>
      <c r="AJ29" s="1088" t="str">
        <f t="shared" si="1"/>
        <v>-</v>
      </c>
      <c r="AK29" s="1088"/>
      <c r="AL29" s="1088"/>
      <c r="AM29" s="1090" t="str">
        <f t="shared" si="2"/>
        <v>-</v>
      </c>
      <c r="AN29" s="1090"/>
      <c r="AO29" s="1090"/>
      <c r="AP29" s="1086" t="str">
        <f t="shared" si="4"/>
        <v>-</v>
      </c>
      <c r="AQ29" s="1086"/>
      <c r="AR29" s="1087"/>
    </row>
    <row r="30" spans="1:44" ht="12.75">
      <c r="A30" s="488"/>
      <c r="B30" s="432"/>
      <c r="C30" s="431"/>
      <c r="D30" s="1089"/>
      <c r="E30" s="431"/>
      <c r="F30" s="1089"/>
      <c r="G30" s="431"/>
      <c r="H30" s="432"/>
      <c r="I30" s="431"/>
      <c r="J30" s="1089"/>
      <c r="K30" s="431"/>
      <c r="L30" s="433"/>
      <c r="M30" s="488"/>
      <c r="N30" s="1089"/>
      <c r="O30" s="1214"/>
      <c r="P30" s="1083"/>
      <c r="Q30" s="399"/>
      <c r="R30" s="399"/>
      <c r="S30" s="399"/>
      <c r="T30" s="1094" t="str">
        <f t="shared" si="0"/>
        <v>-</v>
      </c>
      <c r="U30" s="1095"/>
      <c r="V30" s="1096"/>
      <c r="W30" s="1091" t="str">
        <f t="shared" si="3"/>
        <v>-</v>
      </c>
      <c r="X30" s="1092"/>
      <c r="Y30" s="1093"/>
      <c r="Z30" s="480"/>
      <c r="AA30" s="480"/>
      <c r="AB30" s="517"/>
      <c r="AC30" s="488"/>
      <c r="AD30" s="1089"/>
      <c r="AE30" s="1214"/>
      <c r="AF30" s="1083"/>
      <c r="AG30" s="967"/>
      <c r="AH30" s="967"/>
      <c r="AI30" s="398"/>
      <c r="AJ30" s="1088" t="str">
        <f t="shared" si="1"/>
        <v>-</v>
      </c>
      <c r="AK30" s="1088"/>
      <c r="AL30" s="1088"/>
      <c r="AM30" s="1090" t="str">
        <f t="shared" si="2"/>
        <v>-</v>
      </c>
      <c r="AN30" s="1090"/>
      <c r="AO30" s="1090"/>
      <c r="AP30" s="1086" t="str">
        <f t="shared" si="4"/>
        <v>-</v>
      </c>
      <c r="AQ30" s="1086"/>
      <c r="AR30" s="1087"/>
    </row>
    <row r="31" spans="1:44" ht="12.75">
      <c r="A31" s="488"/>
      <c r="B31" s="432"/>
      <c r="C31" s="431"/>
      <c r="D31" s="1089"/>
      <c r="E31" s="431"/>
      <c r="F31" s="1089"/>
      <c r="G31" s="431"/>
      <c r="H31" s="432"/>
      <c r="I31" s="431"/>
      <c r="J31" s="1089"/>
      <c r="K31" s="431"/>
      <c r="L31" s="433"/>
      <c r="M31" s="488"/>
      <c r="N31" s="1089"/>
      <c r="O31" s="1214"/>
      <c r="P31" s="1083"/>
      <c r="Q31" s="399"/>
      <c r="R31" s="399"/>
      <c r="S31" s="399"/>
      <c r="T31" s="1094" t="str">
        <f t="shared" si="0"/>
        <v>-</v>
      </c>
      <c r="U31" s="1095"/>
      <c r="V31" s="1096"/>
      <c r="W31" s="1091" t="str">
        <f t="shared" si="3"/>
        <v>-</v>
      </c>
      <c r="X31" s="1092"/>
      <c r="Y31" s="1093"/>
      <c r="Z31" s="480"/>
      <c r="AA31" s="480"/>
      <c r="AB31" s="517"/>
      <c r="AC31" s="488"/>
      <c r="AD31" s="1089"/>
      <c r="AE31" s="1214"/>
      <c r="AF31" s="1083"/>
      <c r="AG31" s="967"/>
      <c r="AH31" s="967"/>
      <c r="AI31" s="398"/>
      <c r="AJ31" s="1088" t="str">
        <f t="shared" si="1"/>
        <v>-</v>
      </c>
      <c r="AK31" s="1088"/>
      <c r="AL31" s="1088"/>
      <c r="AM31" s="1090" t="str">
        <f t="shared" si="2"/>
        <v>-</v>
      </c>
      <c r="AN31" s="1090"/>
      <c r="AO31" s="1090"/>
      <c r="AP31" s="1086" t="str">
        <f t="shared" si="4"/>
        <v>-</v>
      </c>
      <c r="AQ31" s="1086"/>
      <c r="AR31" s="1087"/>
    </row>
    <row r="32" spans="1:44" ht="12.75">
      <c r="A32" s="488"/>
      <c r="B32" s="432"/>
      <c r="C32" s="431"/>
      <c r="D32" s="1089"/>
      <c r="E32" s="431"/>
      <c r="F32" s="1089"/>
      <c r="G32" s="431"/>
      <c r="H32" s="432"/>
      <c r="I32" s="431"/>
      <c r="J32" s="1089"/>
      <c r="K32" s="431"/>
      <c r="L32" s="433"/>
      <c r="M32" s="488"/>
      <c r="N32" s="1089"/>
      <c r="O32" s="1214"/>
      <c r="P32" s="1083"/>
      <c r="Q32" s="399"/>
      <c r="R32" s="399"/>
      <c r="S32" s="399"/>
      <c r="T32" s="1094" t="str">
        <f t="shared" si="0"/>
        <v>-</v>
      </c>
      <c r="U32" s="1095"/>
      <c r="V32" s="1096"/>
      <c r="W32" s="1091" t="str">
        <f t="shared" si="3"/>
        <v>-</v>
      </c>
      <c r="X32" s="1092"/>
      <c r="Y32" s="1093"/>
      <c r="Z32" s="480"/>
      <c r="AA32" s="480"/>
      <c r="AB32" s="517"/>
      <c r="AC32" s="488"/>
      <c r="AD32" s="1089"/>
      <c r="AE32" s="1214"/>
      <c r="AF32" s="1083"/>
      <c r="AG32" s="967"/>
      <c r="AH32" s="967"/>
      <c r="AI32" s="398"/>
      <c r="AJ32" s="1088" t="str">
        <f t="shared" si="1"/>
        <v>-</v>
      </c>
      <c r="AK32" s="1088"/>
      <c r="AL32" s="1088"/>
      <c r="AM32" s="1090" t="str">
        <f t="shared" si="2"/>
        <v>-</v>
      </c>
      <c r="AN32" s="1090"/>
      <c r="AO32" s="1090"/>
      <c r="AP32" s="1086" t="str">
        <f t="shared" si="4"/>
        <v>-</v>
      </c>
      <c r="AQ32" s="1086"/>
      <c r="AR32" s="1087"/>
    </row>
    <row r="33" spans="1:45" ht="13.5" thickBot="1">
      <c r="A33" s="488"/>
      <c r="B33" s="432"/>
      <c r="C33" s="431"/>
      <c r="D33" s="1089"/>
      <c r="E33" s="431"/>
      <c r="F33" s="1089"/>
      <c r="G33" s="431"/>
      <c r="H33" s="432"/>
      <c r="I33" s="431"/>
      <c r="J33" s="1089"/>
      <c r="K33" s="1097"/>
      <c r="L33" s="1193"/>
      <c r="M33" s="511"/>
      <c r="N33" s="1098"/>
      <c r="O33" s="1215"/>
      <c r="P33" s="1085"/>
      <c r="Q33" s="405"/>
      <c r="R33" s="405"/>
      <c r="S33" s="405"/>
      <c r="T33" s="1094" t="str">
        <f t="shared" si="0"/>
        <v>-</v>
      </c>
      <c r="U33" s="1095"/>
      <c r="V33" s="1096"/>
      <c r="W33" s="1091" t="str">
        <f t="shared" si="3"/>
        <v>-</v>
      </c>
      <c r="X33" s="1092"/>
      <c r="Y33" s="1093"/>
      <c r="Z33" s="1158"/>
      <c r="AA33" s="1158"/>
      <c r="AB33" s="1159"/>
      <c r="AC33" s="511"/>
      <c r="AD33" s="1098"/>
      <c r="AE33" s="1215"/>
      <c r="AF33" s="1085"/>
      <c r="AG33" s="967"/>
      <c r="AH33" s="967"/>
      <c r="AI33" s="398"/>
      <c r="AJ33" s="1088" t="str">
        <f t="shared" si="1"/>
        <v>-</v>
      </c>
      <c r="AK33" s="1088"/>
      <c r="AL33" s="1088"/>
      <c r="AM33" s="1090" t="str">
        <f t="shared" si="2"/>
        <v>-</v>
      </c>
      <c r="AN33" s="1090"/>
      <c r="AO33" s="1090"/>
      <c r="AP33" s="1086" t="str">
        <f t="shared" si="4"/>
        <v>-</v>
      </c>
      <c r="AQ33" s="1086"/>
      <c r="AR33" s="1087"/>
      <c r="AS33" s="35"/>
    </row>
    <row r="34" spans="1:45" ht="12.75" customHeight="1">
      <c r="A34" s="1133" t="s">
        <v>182</v>
      </c>
      <c r="B34" s="1134"/>
      <c r="C34" s="1134"/>
      <c r="D34" s="1134"/>
      <c r="E34" s="1134"/>
      <c r="F34" s="1134"/>
      <c r="G34" s="1134"/>
      <c r="H34" s="1134"/>
      <c r="I34" s="1134"/>
      <c r="J34" s="1134"/>
      <c r="K34" s="1134"/>
      <c r="L34" s="1135"/>
      <c r="M34" s="188"/>
      <c r="N34" s="189"/>
      <c r="O34" s="1111" t="s">
        <v>286</v>
      </c>
      <c r="P34" s="1112"/>
      <c r="Q34" s="1112"/>
      <c r="R34" s="1112"/>
      <c r="S34" s="1112"/>
      <c r="T34" s="1112"/>
      <c r="U34" s="1112"/>
      <c r="V34" s="1112"/>
      <c r="W34" s="1112"/>
      <c r="X34" s="1112"/>
      <c r="Y34" s="1112"/>
      <c r="Z34" s="1112"/>
      <c r="AA34" s="1112"/>
      <c r="AB34" s="1113"/>
      <c r="AC34" s="964" t="s">
        <v>8</v>
      </c>
      <c r="AD34" s="965"/>
      <c r="AE34" s="965"/>
      <c r="AF34" s="965"/>
      <c r="AG34" s="965"/>
      <c r="AH34" s="965"/>
      <c r="AI34" s="965"/>
      <c r="AJ34" s="965"/>
      <c r="AK34" s="965"/>
      <c r="AL34" s="965"/>
      <c r="AM34" s="965"/>
      <c r="AN34" s="965"/>
      <c r="AO34" s="965"/>
      <c r="AP34" s="965"/>
      <c r="AQ34" s="965"/>
      <c r="AR34" s="966"/>
      <c r="AS34" s="35"/>
    </row>
    <row r="35" spans="1:45" ht="13.5" customHeight="1" thickBot="1">
      <c r="A35" s="1136"/>
      <c r="B35" s="1137"/>
      <c r="C35" s="1137"/>
      <c r="D35" s="1137"/>
      <c r="E35" s="1137"/>
      <c r="F35" s="1137"/>
      <c r="G35" s="1137"/>
      <c r="H35" s="1137"/>
      <c r="I35" s="1137"/>
      <c r="J35" s="1137"/>
      <c r="K35" s="1137"/>
      <c r="L35" s="1138"/>
      <c r="M35" s="1114" t="s">
        <v>339</v>
      </c>
      <c r="N35" s="1115"/>
      <c r="O35" s="1115"/>
      <c r="P35" s="1115"/>
      <c r="Q35" s="1143" t="s">
        <v>168</v>
      </c>
      <c r="R35" s="1143"/>
      <c r="S35" s="1143"/>
      <c r="T35" s="1115" t="s">
        <v>169</v>
      </c>
      <c r="U35" s="1115"/>
      <c r="V35" s="1115"/>
      <c r="W35" s="1115"/>
      <c r="X35" s="1115"/>
      <c r="Y35" s="1115"/>
      <c r="Z35" s="1115" t="s">
        <v>170</v>
      </c>
      <c r="AA35" s="1115"/>
      <c r="AB35" s="1122"/>
      <c r="AC35" s="1114" t="s">
        <v>339</v>
      </c>
      <c r="AD35" s="1115"/>
      <c r="AE35" s="1115"/>
      <c r="AF35" s="1115"/>
      <c r="AG35" s="1166" t="s">
        <v>168</v>
      </c>
      <c r="AH35" s="1167"/>
      <c r="AI35" s="1168"/>
      <c r="AJ35" s="1163" t="s">
        <v>169</v>
      </c>
      <c r="AK35" s="1164"/>
      <c r="AL35" s="1164"/>
      <c r="AM35" s="1164"/>
      <c r="AN35" s="1164"/>
      <c r="AO35" s="1165"/>
      <c r="AP35" s="1160" t="s">
        <v>170</v>
      </c>
      <c r="AQ35" s="1161"/>
      <c r="AR35" s="1162"/>
      <c r="AS35" s="35"/>
    </row>
    <row r="36" spans="1:45" ht="12.75">
      <c r="A36" s="434"/>
      <c r="B36" s="1110"/>
      <c r="C36" s="1109"/>
      <c r="D36" s="1110"/>
      <c r="E36" s="1109"/>
      <c r="F36" s="1110"/>
      <c r="G36" s="1109"/>
      <c r="H36" s="1110"/>
      <c r="I36" s="1109"/>
      <c r="J36" s="1110"/>
      <c r="K36" s="1109"/>
      <c r="L36" s="436"/>
      <c r="M36" s="1080"/>
      <c r="N36" s="1081"/>
      <c r="O36" s="1116"/>
      <c r="P36" s="1117"/>
      <c r="Q36" s="1217"/>
      <c r="R36" s="1217"/>
      <c r="S36" s="1217"/>
      <c r="T36" s="1094" t="str">
        <f>IF(Q36="","-",$O$36*Q36*$M$36/C36)</f>
        <v>-</v>
      </c>
      <c r="U36" s="1095"/>
      <c r="V36" s="1096"/>
      <c r="W36" s="1211" t="str">
        <f>IF(T36="-","-",T36/K36)</f>
        <v>-</v>
      </c>
      <c r="X36" s="1211"/>
      <c r="Y36" s="1211"/>
      <c r="Z36" s="1123" t="str">
        <f>IF(OR(Q36="",Q37="",Q38="",Q39="",Q40=""),"-",IF(100*(MAX(W36:W45)-MIN(W36:W45))/(MAX(W36:W45)+MIN(W36:W45))&lt;10,"OK","IKKE OK"))</f>
        <v>-</v>
      </c>
      <c r="AA36" s="1124"/>
      <c r="AB36" s="1125"/>
      <c r="AC36" s="1080"/>
      <c r="AD36" s="1081"/>
      <c r="AE36" s="1116"/>
      <c r="AF36" s="1117"/>
      <c r="AG36" s="1216"/>
      <c r="AH36" s="1216"/>
      <c r="AI36" s="1216"/>
      <c r="AJ36" s="1088" t="str">
        <f>IF(AG36="","-",$AE$36*AG36*$AC$36/C36)</f>
        <v>-</v>
      </c>
      <c r="AK36" s="1088"/>
      <c r="AL36" s="1088"/>
      <c r="AM36" s="1090" t="str">
        <f aca="true" t="shared" si="5" ref="AM36:AM45">IF(AJ36="-","-",AJ36/K36)</f>
        <v>-</v>
      </c>
      <c r="AN36" s="1090"/>
      <c r="AO36" s="1090"/>
      <c r="AP36" s="1123" t="str">
        <f>IF(OR(AG36="",AG37="",AG38="",AG39="",AG40=""),"-",IF(100*(MAX(AM36:AM45)-MIN(AM36:AM45))/(MAX(AM36:AM45)+MIN(AM36:AM45))&lt;10,"OK","IKKE OK"))</f>
        <v>-</v>
      </c>
      <c r="AQ36" s="1124"/>
      <c r="AR36" s="1125"/>
      <c r="AS36" s="35"/>
    </row>
    <row r="37" spans="1:45" ht="12.75">
      <c r="A37" s="488"/>
      <c r="B37" s="1089"/>
      <c r="C37" s="431"/>
      <c r="D37" s="1089"/>
      <c r="E37" s="431"/>
      <c r="F37" s="1089"/>
      <c r="G37" s="431"/>
      <c r="H37" s="1089"/>
      <c r="I37" s="431"/>
      <c r="J37" s="1089"/>
      <c r="K37" s="431"/>
      <c r="L37" s="433"/>
      <c r="M37" s="1082"/>
      <c r="N37" s="1083"/>
      <c r="O37" s="1118"/>
      <c r="P37" s="1119"/>
      <c r="Q37" s="1144"/>
      <c r="R37" s="1144"/>
      <c r="S37" s="1144"/>
      <c r="T37" s="1094" t="str">
        <f aca="true" t="shared" si="6" ref="T37:T45">IF(Q37="","-",$O$36*Q37*$M$36/C37)</f>
        <v>-</v>
      </c>
      <c r="U37" s="1095"/>
      <c r="V37" s="1096"/>
      <c r="W37" s="1155" t="str">
        <f aca="true" t="shared" si="7" ref="W37:W45">IF(T37="-","-",T37/K37)</f>
        <v>-</v>
      </c>
      <c r="X37" s="1155"/>
      <c r="Y37" s="1155"/>
      <c r="Z37" s="1126"/>
      <c r="AA37" s="1127"/>
      <c r="AB37" s="1128"/>
      <c r="AC37" s="1082"/>
      <c r="AD37" s="1083"/>
      <c r="AE37" s="1118"/>
      <c r="AF37" s="1119"/>
      <c r="AG37" s="1144"/>
      <c r="AH37" s="1144"/>
      <c r="AI37" s="1144"/>
      <c r="AJ37" s="1088" t="str">
        <f aca="true" t="shared" si="8" ref="AJ37:AJ45">IF(AG37="","-",$AE$36*AG37*$AC$36/C37)</f>
        <v>-</v>
      </c>
      <c r="AK37" s="1088"/>
      <c r="AL37" s="1088"/>
      <c r="AM37" s="1090" t="str">
        <f t="shared" si="5"/>
        <v>-</v>
      </c>
      <c r="AN37" s="1090"/>
      <c r="AO37" s="1090"/>
      <c r="AP37" s="1126"/>
      <c r="AQ37" s="1127"/>
      <c r="AR37" s="1128"/>
      <c r="AS37" s="35"/>
    </row>
    <row r="38" spans="1:47" ht="12.75">
      <c r="A38" s="488"/>
      <c r="B38" s="1089"/>
      <c r="C38" s="431"/>
      <c r="D38" s="1089"/>
      <c r="E38" s="431"/>
      <c r="F38" s="1089"/>
      <c r="G38" s="431"/>
      <c r="H38" s="1089"/>
      <c r="I38" s="431"/>
      <c r="J38" s="1089"/>
      <c r="K38" s="431"/>
      <c r="L38" s="433"/>
      <c r="M38" s="1082"/>
      <c r="N38" s="1083"/>
      <c r="O38" s="1118"/>
      <c r="P38" s="1119"/>
      <c r="Q38" s="1144"/>
      <c r="R38" s="1144"/>
      <c r="S38" s="1144"/>
      <c r="T38" s="1094" t="str">
        <f t="shared" si="6"/>
        <v>-</v>
      </c>
      <c r="U38" s="1095"/>
      <c r="V38" s="1096"/>
      <c r="W38" s="1090" t="str">
        <f t="shared" si="7"/>
        <v>-</v>
      </c>
      <c r="X38" s="1090"/>
      <c r="Y38" s="1090"/>
      <c r="Z38" s="1126"/>
      <c r="AA38" s="1127"/>
      <c r="AB38" s="1128"/>
      <c r="AC38" s="1082"/>
      <c r="AD38" s="1083"/>
      <c r="AE38" s="1118"/>
      <c r="AF38" s="1119"/>
      <c r="AG38" s="1144"/>
      <c r="AH38" s="1144"/>
      <c r="AI38" s="1144"/>
      <c r="AJ38" s="1088" t="str">
        <f t="shared" si="8"/>
        <v>-</v>
      </c>
      <c r="AK38" s="1088"/>
      <c r="AL38" s="1088"/>
      <c r="AM38" s="1090" t="str">
        <f t="shared" si="5"/>
        <v>-</v>
      </c>
      <c r="AN38" s="1090"/>
      <c r="AO38" s="1090"/>
      <c r="AP38" s="1126"/>
      <c r="AQ38" s="1127"/>
      <c r="AR38" s="1128"/>
      <c r="AS38" s="35"/>
      <c r="AT38" s="35"/>
      <c r="AU38" s="35"/>
    </row>
    <row r="39" spans="1:47" ht="12.75">
      <c r="A39" s="488"/>
      <c r="B39" s="1089"/>
      <c r="C39" s="431"/>
      <c r="D39" s="1089"/>
      <c r="E39" s="431"/>
      <c r="F39" s="1089"/>
      <c r="G39" s="431"/>
      <c r="H39" s="1089"/>
      <c r="I39" s="431"/>
      <c r="J39" s="1089"/>
      <c r="K39" s="431"/>
      <c r="L39" s="433"/>
      <c r="M39" s="1082"/>
      <c r="N39" s="1083"/>
      <c r="O39" s="1118"/>
      <c r="P39" s="1119"/>
      <c r="Q39" s="1144"/>
      <c r="R39" s="1144"/>
      <c r="S39" s="1144"/>
      <c r="T39" s="1094" t="str">
        <f t="shared" si="6"/>
        <v>-</v>
      </c>
      <c r="U39" s="1095"/>
      <c r="V39" s="1096"/>
      <c r="W39" s="1155" t="str">
        <f t="shared" si="7"/>
        <v>-</v>
      </c>
      <c r="X39" s="1155"/>
      <c r="Y39" s="1155"/>
      <c r="Z39" s="1126"/>
      <c r="AA39" s="1127"/>
      <c r="AB39" s="1128"/>
      <c r="AC39" s="1082"/>
      <c r="AD39" s="1083"/>
      <c r="AE39" s="1118"/>
      <c r="AF39" s="1119"/>
      <c r="AG39" s="1144"/>
      <c r="AH39" s="1144"/>
      <c r="AI39" s="1144"/>
      <c r="AJ39" s="1088" t="str">
        <f t="shared" si="8"/>
        <v>-</v>
      </c>
      <c r="AK39" s="1088"/>
      <c r="AL39" s="1088"/>
      <c r="AM39" s="1090" t="str">
        <f t="shared" si="5"/>
        <v>-</v>
      </c>
      <c r="AN39" s="1090"/>
      <c r="AO39" s="1090"/>
      <c r="AP39" s="1126"/>
      <c r="AQ39" s="1127"/>
      <c r="AR39" s="1128"/>
      <c r="AS39" s="35"/>
      <c r="AT39" s="35"/>
      <c r="AU39" s="35"/>
    </row>
    <row r="40" spans="1:47" ht="12.75">
      <c r="A40" s="488"/>
      <c r="B40" s="1089"/>
      <c r="C40" s="431"/>
      <c r="D40" s="1089"/>
      <c r="E40" s="431"/>
      <c r="F40" s="1089"/>
      <c r="G40" s="431"/>
      <c r="H40" s="1089"/>
      <c r="I40" s="431"/>
      <c r="J40" s="1089"/>
      <c r="K40" s="431"/>
      <c r="L40" s="433"/>
      <c r="M40" s="1082"/>
      <c r="N40" s="1083"/>
      <c r="O40" s="1118"/>
      <c r="P40" s="1119"/>
      <c r="Q40" s="1144"/>
      <c r="R40" s="1144"/>
      <c r="S40" s="1144"/>
      <c r="T40" s="1094" t="str">
        <f t="shared" si="6"/>
        <v>-</v>
      </c>
      <c r="U40" s="1095"/>
      <c r="V40" s="1096"/>
      <c r="W40" s="1206" t="str">
        <f t="shared" si="7"/>
        <v>-</v>
      </c>
      <c r="X40" s="1206"/>
      <c r="Y40" s="1206"/>
      <c r="Z40" s="1126"/>
      <c r="AA40" s="1127"/>
      <c r="AB40" s="1128"/>
      <c r="AC40" s="1082"/>
      <c r="AD40" s="1083"/>
      <c r="AE40" s="1118"/>
      <c r="AF40" s="1119"/>
      <c r="AG40" s="1144"/>
      <c r="AH40" s="1144"/>
      <c r="AI40" s="1144"/>
      <c r="AJ40" s="1088" t="str">
        <f t="shared" si="8"/>
        <v>-</v>
      </c>
      <c r="AK40" s="1088"/>
      <c r="AL40" s="1088"/>
      <c r="AM40" s="1090" t="str">
        <f t="shared" si="5"/>
        <v>-</v>
      </c>
      <c r="AN40" s="1090"/>
      <c r="AO40" s="1090"/>
      <c r="AP40" s="1126"/>
      <c r="AQ40" s="1127"/>
      <c r="AR40" s="1128"/>
      <c r="AS40" s="35"/>
      <c r="AT40" s="35"/>
      <c r="AU40" s="35"/>
    </row>
    <row r="41" spans="1:47" ht="12.75">
      <c r="A41" s="488"/>
      <c r="B41" s="1089"/>
      <c r="C41" s="431"/>
      <c r="D41" s="1089"/>
      <c r="E41" s="431"/>
      <c r="F41" s="1089"/>
      <c r="G41" s="431"/>
      <c r="H41" s="1089"/>
      <c r="I41" s="431"/>
      <c r="J41" s="1089"/>
      <c r="K41" s="431"/>
      <c r="L41" s="433"/>
      <c r="M41" s="1082"/>
      <c r="N41" s="1083"/>
      <c r="O41" s="1118"/>
      <c r="P41" s="1119"/>
      <c r="Q41" s="1144"/>
      <c r="R41" s="1144"/>
      <c r="S41" s="1144"/>
      <c r="T41" s="1094" t="str">
        <f t="shared" si="6"/>
        <v>-</v>
      </c>
      <c r="U41" s="1095"/>
      <c r="V41" s="1096"/>
      <c r="W41" s="1090" t="str">
        <f t="shared" si="7"/>
        <v>-</v>
      </c>
      <c r="X41" s="1090"/>
      <c r="Y41" s="1090"/>
      <c r="Z41" s="1149" t="str">
        <f>IF(OR(Q36="",Q37="",Q38="",Q39="",Q40=""),"-",(MAX(W36:W45)-MIN(W36:W45))/(MAX(W36:W45)+MIN(W36:W45)))</f>
        <v>-</v>
      </c>
      <c r="AA41" s="1150"/>
      <c r="AB41" s="1151"/>
      <c r="AC41" s="1082"/>
      <c r="AD41" s="1083"/>
      <c r="AE41" s="1118"/>
      <c r="AF41" s="1119"/>
      <c r="AG41" s="1144"/>
      <c r="AH41" s="1144"/>
      <c r="AI41" s="1144"/>
      <c r="AJ41" s="1088" t="str">
        <f t="shared" si="8"/>
        <v>-</v>
      </c>
      <c r="AK41" s="1088"/>
      <c r="AL41" s="1088"/>
      <c r="AM41" s="1090" t="str">
        <f t="shared" si="5"/>
        <v>-</v>
      </c>
      <c r="AN41" s="1090"/>
      <c r="AO41" s="1090"/>
      <c r="AP41" s="1149" t="str">
        <f>IF(OR(AG36="",AG37="",AG38="",AG39="",AG40=""),"-",(MAX(AM36:AM45)-MIN(AM36:AM45))/(MAX(AM36:AM45)+MIN(AM36:AM45)))</f>
        <v>-</v>
      </c>
      <c r="AQ41" s="1150"/>
      <c r="AR41" s="1151"/>
      <c r="AS41" s="35"/>
      <c r="AT41" s="35"/>
      <c r="AU41" s="35"/>
    </row>
    <row r="42" spans="1:47" ht="12.75">
      <c r="A42" s="488"/>
      <c r="B42" s="1089"/>
      <c r="C42" s="431"/>
      <c r="D42" s="1089"/>
      <c r="E42" s="431"/>
      <c r="F42" s="1089"/>
      <c r="G42" s="431"/>
      <c r="H42" s="1089"/>
      <c r="I42" s="431"/>
      <c r="J42" s="1089"/>
      <c r="K42" s="431"/>
      <c r="L42" s="433"/>
      <c r="M42" s="1082"/>
      <c r="N42" s="1083"/>
      <c r="O42" s="1118"/>
      <c r="P42" s="1119"/>
      <c r="Q42" s="1144"/>
      <c r="R42" s="1144"/>
      <c r="S42" s="1144"/>
      <c r="T42" s="1094" t="str">
        <f t="shared" si="6"/>
        <v>-</v>
      </c>
      <c r="U42" s="1095"/>
      <c r="V42" s="1096"/>
      <c r="W42" s="1155" t="str">
        <f t="shared" si="7"/>
        <v>-</v>
      </c>
      <c r="X42" s="1155"/>
      <c r="Y42" s="1155"/>
      <c r="Z42" s="1149"/>
      <c r="AA42" s="1150"/>
      <c r="AB42" s="1151"/>
      <c r="AC42" s="1082"/>
      <c r="AD42" s="1083"/>
      <c r="AE42" s="1118"/>
      <c r="AF42" s="1119"/>
      <c r="AG42" s="1144"/>
      <c r="AH42" s="1144"/>
      <c r="AI42" s="1144"/>
      <c r="AJ42" s="1088" t="str">
        <f t="shared" si="8"/>
        <v>-</v>
      </c>
      <c r="AK42" s="1088"/>
      <c r="AL42" s="1088"/>
      <c r="AM42" s="1090" t="str">
        <f t="shared" si="5"/>
        <v>-</v>
      </c>
      <c r="AN42" s="1090"/>
      <c r="AO42" s="1090"/>
      <c r="AP42" s="1149"/>
      <c r="AQ42" s="1150"/>
      <c r="AR42" s="1151"/>
      <c r="AS42" s="35"/>
      <c r="AT42" s="35"/>
      <c r="AU42" s="35"/>
    </row>
    <row r="43" spans="1:47" ht="12.75">
      <c r="A43" s="488"/>
      <c r="B43" s="1089"/>
      <c r="C43" s="431"/>
      <c r="D43" s="1089"/>
      <c r="E43" s="431"/>
      <c r="F43" s="1089"/>
      <c r="G43" s="431"/>
      <c r="H43" s="1089"/>
      <c r="I43" s="431"/>
      <c r="J43" s="1089"/>
      <c r="K43" s="431"/>
      <c r="L43" s="433"/>
      <c r="M43" s="1082"/>
      <c r="N43" s="1083"/>
      <c r="O43" s="1118"/>
      <c r="P43" s="1119"/>
      <c r="Q43" s="1144"/>
      <c r="R43" s="1144"/>
      <c r="S43" s="1144"/>
      <c r="T43" s="1094" t="str">
        <f t="shared" si="6"/>
        <v>-</v>
      </c>
      <c r="U43" s="1095"/>
      <c r="V43" s="1096"/>
      <c r="W43" s="1090" t="str">
        <f t="shared" si="7"/>
        <v>-</v>
      </c>
      <c r="X43" s="1090"/>
      <c r="Y43" s="1090"/>
      <c r="Z43" s="1149"/>
      <c r="AA43" s="1150"/>
      <c r="AB43" s="1151"/>
      <c r="AC43" s="1082"/>
      <c r="AD43" s="1083"/>
      <c r="AE43" s="1118"/>
      <c r="AF43" s="1119"/>
      <c r="AG43" s="1144"/>
      <c r="AH43" s="1144"/>
      <c r="AI43" s="1144"/>
      <c r="AJ43" s="1088" t="str">
        <f t="shared" si="8"/>
        <v>-</v>
      </c>
      <c r="AK43" s="1088"/>
      <c r="AL43" s="1088"/>
      <c r="AM43" s="1090" t="str">
        <f t="shared" si="5"/>
        <v>-</v>
      </c>
      <c r="AN43" s="1090"/>
      <c r="AO43" s="1090"/>
      <c r="AP43" s="1149"/>
      <c r="AQ43" s="1150"/>
      <c r="AR43" s="1151"/>
      <c r="AS43" s="35"/>
      <c r="AT43" s="35"/>
      <c r="AU43" s="35"/>
    </row>
    <row r="44" spans="1:47" ht="12.75">
      <c r="A44" s="488"/>
      <c r="B44" s="1089"/>
      <c r="C44" s="431"/>
      <c r="D44" s="1089"/>
      <c r="E44" s="431"/>
      <c r="F44" s="1089"/>
      <c r="G44" s="431"/>
      <c r="H44" s="1089"/>
      <c r="I44" s="431"/>
      <c r="J44" s="1089"/>
      <c r="K44" s="431"/>
      <c r="L44" s="433"/>
      <c r="M44" s="1082"/>
      <c r="N44" s="1083"/>
      <c r="O44" s="1118"/>
      <c r="P44" s="1119"/>
      <c r="Q44" s="1145"/>
      <c r="R44" s="1145"/>
      <c r="S44" s="1146"/>
      <c r="T44" s="1094" t="str">
        <f t="shared" si="6"/>
        <v>-</v>
      </c>
      <c r="U44" s="1095"/>
      <c r="V44" s="1096"/>
      <c r="W44" s="1090" t="str">
        <f t="shared" si="7"/>
        <v>-</v>
      </c>
      <c r="X44" s="1090"/>
      <c r="Y44" s="1090"/>
      <c r="Z44" s="1149"/>
      <c r="AA44" s="1150"/>
      <c r="AB44" s="1151"/>
      <c r="AC44" s="1082"/>
      <c r="AD44" s="1083"/>
      <c r="AE44" s="1118"/>
      <c r="AF44" s="1119"/>
      <c r="AG44" s="1145"/>
      <c r="AH44" s="1145"/>
      <c r="AI44" s="1146"/>
      <c r="AJ44" s="1088" t="str">
        <f t="shared" si="8"/>
        <v>-</v>
      </c>
      <c r="AK44" s="1088"/>
      <c r="AL44" s="1088"/>
      <c r="AM44" s="1090" t="str">
        <f t="shared" si="5"/>
        <v>-</v>
      </c>
      <c r="AN44" s="1090"/>
      <c r="AO44" s="1090"/>
      <c r="AP44" s="1149"/>
      <c r="AQ44" s="1150"/>
      <c r="AR44" s="1151"/>
      <c r="AS44" s="35"/>
      <c r="AT44" s="35"/>
      <c r="AU44" s="51"/>
    </row>
    <row r="45" spans="1:47" ht="13.5" thickBot="1">
      <c r="A45" s="511"/>
      <c r="B45" s="1098"/>
      <c r="C45" s="1097"/>
      <c r="D45" s="1098"/>
      <c r="E45" s="1097"/>
      <c r="F45" s="1098"/>
      <c r="G45" s="431"/>
      <c r="H45" s="1089"/>
      <c r="I45" s="1097"/>
      <c r="J45" s="1098"/>
      <c r="K45" s="1097"/>
      <c r="L45" s="1193"/>
      <c r="M45" s="1084"/>
      <c r="N45" s="1085"/>
      <c r="O45" s="1120"/>
      <c r="P45" s="1121"/>
      <c r="Q45" s="1147"/>
      <c r="R45" s="1147"/>
      <c r="S45" s="1148"/>
      <c r="T45" s="1094" t="str">
        <f t="shared" si="6"/>
        <v>-</v>
      </c>
      <c r="U45" s="1095"/>
      <c r="V45" s="1096"/>
      <c r="W45" s="1205" t="str">
        <f t="shared" si="7"/>
        <v>-</v>
      </c>
      <c r="X45" s="1205"/>
      <c r="Y45" s="1205"/>
      <c r="Z45" s="1152"/>
      <c r="AA45" s="1153"/>
      <c r="AB45" s="1154"/>
      <c r="AC45" s="1084"/>
      <c r="AD45" s="1085"/>
      <c r="AE45" s="1120"/>
      <c r="AF45" s="1121"/>
      <c r="AG45" s="1145"/>
      <c r="AH45" s="1145"/>
      <c r="AI45" s="1146"/>
      <c r="AJ45" s="1088" t="str">
        <f t="shared" si="8"/>
        <v>-</v>
      </c>
      <c r="AK45" s="1088"/>
      <c r="AL45" s="1088"/>
      <c r="AM45" s="1090" t="str">
        <f t="shared" si="5"/>
        <v>-</v>
      </c>
      <c r="AN45" s="1090"/>
      <c r="AO45" s="1090"/>
      <c r="AP45" s="1152"/>
      <c r="AQ45" s="1153"/>
      <c r="AR45" s="1154"/>
      <c r="AS45" s="35"/>
      <c r="AT45" s="35"/>
      <c r="AU45" s="51"/>
    </row>
    <row r="46" spans="1:47" ht="12.75" customHeight="1">
      <c r="A46" s="1133" t="s">
        <v>183</v>
      </c>
      <c r="B46" s="1134"/>
      <c r="C46" s="1134"/>
      <c r="D46" s="1134"/>
      <c r="E46" s="1134"/>
      <c r="F46" s="1134"/>
      <c r="G46" s="1134"/>
      <c r="H46" s="1134"/>
      <c r="I46" s="1134"/>
      <c r="J46" s="1134"/>
      <c r="K46" s="1134"/>
      <c r="L46" s="1135"/>
      <c r="M46" s="188"/>
      <c r="N46" s="189"/>
      <c r="O46" s="1111" t="s">
        <v>286</v>
      </c>
      <c r="P46" s="1112"/>
      <c r="Q46" s="1112"/>
      <c r="R46" s="1112"/>
      <c r="S46" s="1112"/>
      <c r="T46" s="1112"/>
      <c r="U46" s="1112"/>
      <c r="V46" s="1112"/>
      <c r="W46" s="1112"/>
      <c r="X46" s="1112"/>
      <c r="Y46" s="1112"/>
      <c r="Z46" s="1112"/>
      <c r="AA46" s="1112"/>
      <c r="AB46" s="1113"/>
      <c r="AC46" s="964" t="s">
        <v>8</v>
      </c>
      <c r="AD46" s="965"/>
      <c r="AE46" s="965"/>
      <c r="AF46" s="965"/>
      <c r="AG46" s="965"/>
      <c r="AH46" s="965"/>
      <c r="AI46" s="965"/>
      <c r="AJ46" s="965"/>
      <c r="AK46" s="965"/>
      <c r="AL46" s="965"/>
      <c r="AM46" s="965"/>
      <c r="AN46" s="965"/>
      <c r="AO46" s="965"/>
      <c r="AP46" s="965"/>
      <c r="AQ46" s="965"/>
      <c r="AR46" s="966"/>
      <c r="AS46" s="35"/>
      <c r="AT46" s="35"/>
      <c r="AU46" s="35"/>
    </row>
    <row r="47" spans="1:47" ht="13.5" customHeight="1" thickBot="1">
      <c r="A47" s="1136"/>
      <c r="B47" s="1137"/>
      <c r="C47" s="1137"/>
      <c r="D47" s="1137"/>
      <c r="E47" s="1137"/>
      <c r="F47" s="1137"/>
      <c r="G47" s="1137"/>
      <c r="H47" s="1137"/>
      <c r="I47" s="1137"/>
      <c r="J47" s="1137"/>
      <c r="K47" s="1137"/>
      <c r="L47" s="1138"/>
      <c r="M47" s="1114" t="s">
        <v>339</v>
      </c>
      <c r="N47" s="1115"/>
      <c r="O47" s="1115"/>
      <c r="P47" s="1115"/>
      <c r="Q47" s="1143" t="s">
        <v>168</v>
      </c>
      <c r="R47" s="1143"/>
      <c r="S47" s="1143"/>
      <c r="T47" s="1115" t="s">
        <v>169</v>
      </c>
      <c r="U47" s="1115"/>
      <c r="V47" s="1115"/>
      <c r="W47" s="1115"/>
      <c r="X47" s="1115"/>
      <c r="Y47" s="1115"/>
      <c r="Z47" s="1115" t="s">
        <v>170</v>
      </c>
      <c r="AA47" s="1115"/>
      <c r="AB47" s="1122"/>
      <c r="AC47" s="1114" t="s">
        <v>339</v>
      </c>
      <c r="AD47" s="1115"/>
      <c r="AE47" s="1115"/>
      <c r="AF47" s="1115"/>
      <c r="AG47" s="1166" t="s">
        <v>168</v>
      </c>
      <c r="AH47" s="1167"/>
      <c r="AI47" s="1168"/>
      <c r="AJ47" s="1163" t="s">
        <v>169</v>
      </c>
      <c r="AK47" s="1164"/>
      <c r="AL47" s="1164"/>
      <c r="AM47" s="1164"/>
      <c r="AN47" s="1164"/>
      <c r="AO47" s="1165"/>
      <c r="AP47" s="1160" t="s">
        <v>170</v>
      </c>
      <c r="AQ47" s="1161"/>
      <c r="AR47" s="1162"/>
      <c r="AS47" s="35"/>
      <c r="AT47" s="35"/>
      <c r="AU47" s="35"/>
    </row>
    <row r="48" spans="1:47" ht="12.75">
      <c r="A48" s="434"/>
      <c r="B48" s="435"/>
      <c r="C48" s="1109"/>
      <c r="D48" s="1110"/>
      <c r="E48" s="1109"/>
      <c r="F48" s="1110"/>
      <c r="G48" s="1109"/>
      <c r="H48" s="435"/>
      <c r="I48" s="431"/>
      <c r="J48" s="432"/>
      <c r="K48" s="431"/>
      <c r="L48" s="433"/>
      <c r="M48" s="1080"/>
      <c r="N48" s="1081"/>
      <c r="O48" s="1116"/>
      <c r="P48" s="1117"/>
      <c r="Q48" s="1129"/>
      <c r="R48" s="1129"/>
      <c r="S48" s="1130"/>
      <c r="T48" s="1094" t="str">
        <f>IF(Q48="","-",$O$48*Q48*$M$48/C48)</f>
        <v>-</v>
      </c>
      <c r="U48" s="1095"/>
      <c r="V48" s="1096"/>
      <c r="W48" s="1204" t="str">
        <f>IF(T48="-","-",T48/K48)</f>
        <v>-</v>
      </c>
      <c r="X48" s="1204"/>
      <c r="Y48" s="1204"/>
      <c r="Z48" s="1123" t="str">
        <f>IF(OR(Q48="",Q49="",Q50=""),"-",IF(STDEV(T48:T50)/AVERAGE(T48:T50)*100&lt;10,"OK","IKKE OK"))</f>
        <v>-</v>
      </c>
      <c r="AA48" s="1124"/>
      <c r="AB48" s="1125"/>
      <c r="AC48" s="1080"/>
      <c r="AD48" s="1081"/>
      <c r="AE48" s="1116"/>
      <c r="AF48" s="1117"/>
      <c r="AG48" s="1129"/>
      <c r="AH48" s="1129"/>
      <c r="AI48" s="1130"/>
      <c r="AJ48" s="1088" t="str">
        <f>IF(AG48="","-",$AE$48*AG48*$AC$48/C48)</f>
        <v>-</v>
      </c>
      <c r="AK48" s="1088"/>
      <c r="AL48" s="1088"/>
      <c r="AM48" s="1090" t="str">
        <f>IF(AJ48="-","-",AJ48/K48)</f>
        <v>-</v>
      </c>
      <c r="AN48" s="1090"/>
      <c r="AO48" s="1090"/>
      <c r="AP48" s="1123" t="str">
        <f>IF(OR(AG48="",AG49="",AG50=""),"-",IF(STDEV(AJ48:AJ50)/AVERAGE(AJ48:AJ50)*100&lt;10,"OK","IKKE OK"))</f>
        <v>-</v>
      </c>
      <c r="AQ48" s="1124"/>
      <c r="AR48" s="1125"/>
      <c r="AS48" s="35"/>
      <c r="AT48" s="35"/>
      <c r="AU48" s="35"/>
    </row>
    <row r="49" spans="1:44" ht="12.75">
      <c r="A49" s="504"/>
      <c r="B49" s="1218"/>
      <c r="C49" s="431"/>
      <c r="D49" s="1089"/>
      <c r="E49" s="431"/>
      <c r="F49" s="1089"/>
      <c r="G49" s="431"/>
      <c r="H49" s="432"/>
      <c r="I49" s="431"/>
      <c r="J49" s="432"/>
      <c r="K49" s="431"/>
      <c r="L49" s="433"/>
      <c r="M49" s="1082"/>
      <c r="N49" s="1083"/>
      <c r="O49" s="1118"/>
      <c r="P49" s="1119"/>
      <c r="Q49" s="1131"/>
      <c r="R49" s="967"/>
      <c r="S49" s="398"/>
      <c r="T49" s="1094" t="str">
        <f>IF(Q49="","-",$O$48*Q49*$M$48/C49)</f>
        <v>-</v>
      </c>
      <c r="U49" s="1095"/>
      <c r="V49" s="1096"/>
      <c r="W49" s="1090" t="str">
        <f>IF(T49="-","-",T49/K49)</f>
        <v>-</v>
      </c>
      <c r="X49" s="1090"/>
      <c r="Y49" s="1090"/>
      <c r="Z49" s="1126"/>
      <c r="AA49" s="1127"/>
      <c r="AB49" s="1128"/>
      <c r="AC49" s="1082"/>
      <c r="AD49" s="1083"/>
      <c r="AE49" s="1118"/>
      <c r="AF49" s="1119"/>
      <c r="AG49" s="967"/>
      <c r="AH49" s="967"/>
      <c r="AI49" s="398"/>
      <c r="AJ49" s="1088" t="str">
        <f>IF(AG49="","-",$AE$48*AG49*$AC$48/C49)</f>
        <v>-</v>
      </c>
      <c r="AK49" s="1088"/>
      <c r="AL49" s="1088"/>
      <c r="AM49" s="1090" t="str">
        <f>IF(AJ49="-","-",AJ49/K49)</f>
        <v>-</v>
      </c>
      <c r="AN49" s="1090"/>
      <c r="AO49" s="1090"/>
      <c r="AP49" s="1126"/>
      <c r="AQ49" s="1127"/>
      <c r="AR49" s="1128"/>
    </row>
    <row r="50" spans="1:44" ht="13.5" thickBot="1">
      <c r="A50" s="488"/>
      <c r="B50" s="1089"/>
      <c r="C50" s="1097"/>
      <c r="D50" s="1098"/>
      <c r="E50" s="1097"/>
      <c r="F50" s="1098"/>
      <c r="G50" s="431"/>
      <c r="H50" s="432"/>
      <c r="I50" s="431"/>
      <c r="J50" s="432"/>
      <c r="K50" s="431"/>
      <c r="L50" s="433"/>
      <c r="M50" s="1084"/>
      <c r="N50" s="1085"/>
      <c r="O50" s="1120"/>
      <c r="P50" s="1121"/>
      <c r="Q50" s="1132"/>
      <c r="R50" s="956"/>
      <c r="S50" s="404"/>
      <c r="T50" s="1094" t="str">
        <f>IF(Q50="","-",$O$48*Q50*$M$48/C50)</f>
        <v>-</v>
      </c>
      <c r="U50" s="1095"/>
      <c r="V50" s="1096"/>
      <c r="W50" s="1199" t="str">
        <f>IF(T50="-","-",T50/K50)</f>
        <v>-</v>
      </c>
      <c r="X50" s="1199"/>
      <c r="Y50" s="1199"/>
      <c r="Z50" s="1202" t="str">
        <f>IF(OR(Q48="",Q49="",Q50=""),"-",STDEV(T48:T50)/AVERAGE(T48:T50))</f>
        <v>-</v>
      </c>
      <c r="AA50" s="1202"/>
      <c r="AB50" s="1203"/>
      <c r="AC50" s="1084"/>
      <c r="AD50" s="1085"/>
      <c r="AE50" s="1120"/>
      <c r="AF50" s="1121"/>
      <c r="AG50" s="967"/>
      <c r="AH50" s="967"/>
      <c r="AI50" s="398"/>
      <c r="AJ50" s="1088" t="str">
        <f>IF(AG50="","-",$AE$48*AG50*$AC$48/C50)</f>
        <v>-</v>
      </c>
      <c r="AK50" s="1088"/>
      <c r="AL50" s="1088"/>
      <c r="AM50" s="1090" t="str">
        <f>IF(AJ50="-","-",AJ50/K50)</f>
        <v>-</v>
      </c>
      <c r="AN50" s="1090"/>
      <c r="AO50" s="1090"/>
      <c r="AP50" s="1200" t="str">
        <f>IF(OR(AG48="",AG49="",AG50=""),"-",STDEV(AJ48:AJ50)/AVERAGE(AJ48:AJ50))</f>
        <v>-</v>
      </c>
      <c r="AQ50" s="1200"/>
      <c r="AR50" s="1201"/>
    </row>
    <row r="51" spans="1:44" ht="12.75" customHeight="1">
      <c r="A51" s="1099" t="s">
        <v>184</v>
      </c>
      <c r="B51" s="1100"/>
      <c r="C51" s="1100"/>
      <c r="D51" s="1100"/>
      <c r="E51" s="1100"/>
      <c r="F51" s="1100"/>
      <c r="G51" s="1100"/>
      <c r="H51" s="1100"/>
      <c r="I51" s="1100"/>
      <c r="J51" s="1100"/>
      <c r="K51" s="1100"/>
      <c r="L51" s="1101"/>
      <c r="M51" s="188"/>
      <c r="N51" s="189"/>
      <c r="O51" s="1111" t="s">
        <v>297</v>
      </c>
      <c r="P51" s="1112"/>
      <c r="Q51" s="1112"/>
      <c r="R51" s="1112"/>
      <c r="S51" s="1112"/>
      <c r="T51" s="1112"/>
      <c r="U51" s="1112"/>
      <c r="V51" s="1112"/>
      <c r="W51" s="1112"/>
      <c r="X51" s="1112"/>
      <c r="Y51" s="1112"/>
      <c r="Z51" s="1112"/>
      <c r="AA51" s="1112"/>
      <c r="AB51" s="1113"/>
      <c r="AC51" s="964" t="s">
        <v>8</v>
      </c>
      <c r="AD51" s="965"/>
      <c r="AE51" s="965"/>
      <c r="AF51" s="965"/>
      <c r="AG51" s="965"/>
      <c r="AH51" s="965"/>
      <c r="AI51" s="965"/>
      <c r="AJ51" s="965"/>
      <c r="AK51" s="965"/>
      <c r="AL51" s="965"/>
      <c r="AM51" s="965"/>
      <c r="AN51" s="965"/>
      <c r="AO51" s="965"/>
      <c r="AP51" s="965"/>
      <c r="AQ51" s="965"/>
      <c r="AR51" s="966"/>
    </row>
    <row r="52" spans="1:44" ht="13.5" customHeight="1" thickBot="1">
      <c r="A52" s="1102"/>
      <c r="B52" s="1103"/>
      <c r="C52" s="1103"/>
      <c r="D52" s="1103"/>
      <c r="E52" s="1103"/>
      <c r="F52" s="1103"/>
      <c r="G52" s="1103"/>
      <c r="H52" s="1103"/>
      <c r="I52" s="1103"/>
      <c r="J52" s="1103"/>
      <c r="K52" s="1103"/>
      <c r="L52" s="1104"/>
      <c r="M52" s="1114" t="s">
        <v>339</v>
      </c>
      <c r="N52" s="1115"/>
      <c r="O52" s="1115"/>
      <c r="P52" s="1115"/>
      <c r="Q52" s="1143" t="s">
        <v>168</v>
      </c>
      <c r="R52" s="1143"/>
      <c r="S52" s="1143"/>
      <c r="T52" s="1115" t="s">
        <v>169</v>
      </c>
      <c r="U52" s="1115"/>
      <c r="V52" s="1115"/>
      <c r="W52" s="1115"/>
      <c r="X52" s="1115"/>
      <c r="Y52" s="1115"/>
      <c r="Z52" s="1115" t="s">
        <v>202</v>
      </c>
      <c r="AA52" s="1115"/>
      <c r="AB52" s="1122"/>
      <c r="AC52" s="1114" t="s">
        <v>339</v>
      </c>
      <c r="AD52" s="1115"/>
      <c r="AE52" s="1115"/>
      <c r="AF52" s="1115"/>
      <c r="AG52" s="1166" t="s">
        <v>168</v>
      </c>
      <c r="AH52" s="1167"/>
      <c r="AI52" s="1168"/>
      <c r="AJ52" s="1163" t="s">
        <v>169</v>
      </c>
      <c r="AK52" s="1164"/>
      <c r="AL52" s="1164"/>
      <c r="AM52" s="1164"/>
      <c r="AN52" s="1164"/>
      <c r="AO52" s="1165"/>
      <c r="AP52" s="1160" t="s">
        <v>170</v>
      </c>
      <c r="AQ52" s="1161"/>
      <c r="AR52" s="1162"/>
    </row>
    <row r="53" spans="1:44" ht="12.75" customHeight="1">
      <c r="A53" s="1141" t="s">
        <v>172</v>
      </c>
      <c r="B53" s="1106"/>
      <c r="C53" s="1105" t="s">
        <v>12</v>
      </c>
      <c r="D53" s="1139"/>
      <c r="E53" s="1105" t="s">
        <v>175</v>
      </c>
      <c r="F53" s="1106"/>
      <c r="G53" s="1105" t="s">
        <v>176</v>
      </c>
      <c r="H53" s="1106"/>
      <c r="I53" s="1105" t="s">
        <v>136</v>
      </c>
      <c r="J53" s="1106"/>
      <c r="K53" s="1169" t="s">
        <v>177</v>
      </c>
      <c r="L53" s="1170"/>
      <c r="M53" s="1141" t="s">
        <v>173</v>
      </c>
      <c r="N53" s="1106"/>
      <c r="O53" s="1105" t="s">
        <v>174</v>
      </c>
      <c r="P53" s="1139"/>
      <c r="Q53" s="1169" t="s">
        <v>178</v>
      </c>
      <c r="R53" s="1179"/>
      <c r="S53" s="1180"/>
      <c r="T53" s="1169" t="s">
        <v>179</v>
      </c>
      <c r="U53" s="1179"/>
      <c r="V53" s="1180"/>
      <c r="W53" s="1169" t="s">
        <v>180</v>
      </c>
      <c r="X53" s="1179"/>
      <c r="Y53" s="1180"/>
      <c r="Z53" s="1173"/>
      <c r="AA53" s="1174"/>
      <c r="AB53" s="1175"/>
      <c r="AC53" s="1141" t="s">
        <v>173</v>
      </c>
      <c r="AD53" s="1139"/>
      <c r="AE53" s="1105" t="s">
        <v>174</v>
      </c>
      <c r="AF53" s="1139"/>
      <c r="AG53" s="1179" t="s">
        <v>178</v>
      </c>
      <c r="AH53" s="1179"/>
      <c r="AI53" s="1180"/>
      <c r="AJ53" s="1186" t="s">
        <v>179</v>
      </c>
      <c r="AK53" s="1187"/>
      <c r="AL53" s="1188"/>
      <c r="AM53" s="1186" t="s">
        <v>180</v>
      </c>
      <c r="AN53" s="1187"/>
      <c r="AO53" s="1188"/>
      <c r="AP53" s="1183" t="s">
        <v>181</v>
      </c>
      <c r="AQ53" s="1184"/>
      <c r="AR53" s="1185"/>
    </row>
    <row r="54" spans="1:44" ht="12.75" customHeight="1">
      <c r="A54" s="1142"/>
      <c r="B54" s="1108"/>
      <c r="C54" s="1107"/>
      <c r="D54" s="1140"/>
      <c r="E54" s="1107"/>
      <c r="F54" s="1108"/>
      <c r="G54" s="1107"/>
      <c r="H54" s="1108"/>
      <c r="I54" s="1107"/>
      <c r="J54" s="1108"/>
      <c r="K54" s="1171"/>
      <c r="L54" s="1172"/>
      <c r="M54" s="1142"/>
      <c r="N54" s="1108"/>
      <c r="O54" s="1107"/>
      <c r="P54" s="1140"/>
      <c r="Q54" s="1171"/>
      <c r="R54" s="1181"/>
      <c r="S54" s="1182"/>
      <c r="T54" s="1171"/>
      <c r="U54" s="1181"/>
      <c r="V54" s="1182"/>
      <c r="W54" s="1171"/>
      <c r="X54" s="1181"/>
      <c r="Y54" s="1182"/>
      <c r="Z54" s="1176"/>
      <c r="AA54" s="1177"/>
      <c r="AB54" s="1178"/>
      <c r="AC54" s="1142"/>
      <c r="AD54" s="1140"/>
      <c r="AE54" s="1107"/>
      <c r="AF54" s="1140"/>
      <c r="AG54" s="1181"/>
      <c r="AH54" s="1181"/>
      <c r="AI54" s="1182"/>
      <c r="AJ54" s="1171"/>
      <c r="AK54" s="1181"/>
      <c r="AL54" s="1182"/>
      <c r="AM54" s="1171"/>
      <c r="AN54" s="1181"/>
      <c r="AO54" s="1182"/>
      <c r="AP54" s="1176"/>
      <c r="AQ54" s="1177"/>
      <c r="AR54" s="1178"/>
    </row>
    <row r="55" spans="1:44" ht="12.75">
      <c r="A55" s="488"/>
      <c r="B55" s="432"/>
      <c r="C55" s="431"/>
      <c r="D55" s="1089"/>
      <c r="E55" s="431"/>
      <c r="F55" s="1089"/>
      <c r="G55" s="431"/>
      <c r="H55" s="432"/>
      <c r="I55" s="431"/>
      <c r="J55" s="1089"/>
      <c r="K55" s="431"/>
      <c r="L55" s="433"/>
      <c r="M55" s="488"/>
      <c r="N55" s="1089"/>
      <c r="O55" s="1156"/>
      <c r="P55" s="1157"/>
      <c r="Q55" s="399"/>
      <c r="R55" s="399"/>
      <c r="S55" s="399"/>
      <c r="T55" s="1094" t="str">
        <f>IF(Q55="","-",$O$55*Q55*M55/C55)</f>
        <v>-</v>
      </c>
      <c r="U55" s="1095"/>
      <c r="V55" s="1096"/>
      <c r="W55" s="1091" t="str">
        <f>IF(T55="-","-",T55/K55)</f>
        <v>-</v>
      </c>
      <c r="X55" s="1092"/>
      <c r="Y55" s="1093"/>
      <c r="Z55" s="480"/>
      <c r="AA55" s="480"/>
      <c r="AB55" s="517"/>
      <c r="AC55" s="488"/>
      <c r="AD55" s="1089"/>
      <c r="AE55" s="1156"/>
      <c r="AF55" s="1157"/>
      <c r="AG55" s="967"/>
      <c r="AH55" s="967"/>
      <c r="AI55" s="398"/>
      <c r="AJ55" s="1088" t="str">
        <f aca="true" t="shared" si="9" ref="AJ55:AJ62">IF(AG55="","-",$AE$55*AG55*AC55/C55)</f>
        <v>-</v>
      </c>
      <c r="AK55" s="1088"/>
      <c r="AL55" s="1088"/>
      <c r="AM55" s="1090" t="str">
        <f aca="true" t="shared" si="10" ref="AM55:AM62">IF(AJ55="-","-",AJ55/K55)</f>
        <v>-</v>
      </c>
      <c r="AN55" s="1090"/>
      <c r="AO55" s="1090"/>
      <c r="AP55" s="1086" t="str">
        <f aca="true" t="shared" si="11" ref="AP55:AP62">IF(AG55="","-",(AJ55-T55)/T55)</f>
        <v>-</v>
      </c>
      <c r="AQ55" s="1086"/>
      <c r="AR55" s="1087"/>
    </row>
    <row r="56" spans="1:44" ht="12.75">
      <c r="A56" s="488"/>
      <c r="B56" s="432"/>
      <c r="C56" s="431"/>
      <c r="D56" s="1089"/>
      <c r="E56" s="431"/>
      <c r="F56" s="1089"/>
      <c r="G56" s="431"/>
      <c r="H56" s="432"/>
      <c r="I56" s="431"/>
      <c r="J56" s="1089"/>
      <c r="K56" s="431"/>
      <c r="L56" s="433"/>
      <c r="M56" s="488"/>
      <c r="N56" s="1089"/>
      <c r="O56" s="1118"/>
      <c r="P56" s="1119"/>
      <c r="Q56" s="399"/>
      <c r="R56" s="399"/>
      <c r="S56" s="399"/>
      <c r="T56" s="1094" t="str">
        <f aca="true" t="shared" si="12" ref="T56:T62">IF(Q56="","-",$O$55*Q56*M56/C56)</f>
        <v>-</v>
      </c>
      <c r="U56" s="1095"/>
      <c r="V56" s="1096"/>
      <c r="W56" s="1091" t="str">
        <f aca="true" t="shared" si="13" ref="W56:W62">IF(T56="-","-",T56/K56)</f>
        <v>-</v>
      </c>
      <c r="X56" s="1092"/>
      <c r="Y56" s="1093"/>
      <c r="Z56" s="480"/>
      <c r="AA56" s="480"/>
      <c r="AB56" s="517"/>
      <c r="AC56" s="488"/>
      <c r="AD56" s="1089"/>
      <c r="AE56" s="1118"/>
      <c r="AF56" s="1119"/>
      <c r="AG56" s="967"/>
      <c r="AH56" s="967"/>
      <c r="AI56" s="398"/>
      <c r="AJ56" s="1088" t="str">
        <f t="shared" si="9"/>
        <v>-</v>
      </c>
      <c r="AK56" s="1088"/>
      <c r="AL56" s="1088"/>
      <c r="AM56" s="1090" t="str">
        <f t="shared" si="10"/>
        <v>-</v>
      </c>
      <c r="AN56" s="1090"/>
      <c r="AO56" s="1090"/>
      <c r="AP56" s="1086" t="str">
        <f t="shared" si="11"/>
        <v>-</v>
      </c>
      <c r="AQ56" s="1086"/>
      <c r="AR56" s="1087"/>
    </row>
    <row r="57" spans="1:44" ht="12.75">
      <c r="A57" s="488"/>
      <c r="B57" s="432"/>
      <c r="C57" s="431"/>
      <c r="D57" s="1089"/>
      <c r="E57" s="431"/>
      <c r="F57" s="1089"/>
      <c r="G57" s="431"/>
      <c r="H57" s="432"/>
      <c r="I57" s="431"/>
      <c r="J57" s="1089"/>
      <c r="K57" s="431"/>
      <c r="L57" s="433"/>
      <c r="M57" s="488"/>
      <c r="N57" s="1089"/>
      <c r="O57" s="1118"/>
      <c r="P57" s="1119"/>
      <c r="Q57" s="399"/>
      <c r="R57" s="399"/>
      <c r="S57" s="399"/>
      <c r="T57" s="1094" t="str">
        <f t="shared" si="12"/>
        <v>-</v>
      </c>
      <c r="U57" s="1095"/>
      <c r="V57" s="1096"/>
      <c r="W57" s="1091" t="str">
        <f t="shared" si="13"/>
        <v>-</v>
      </c>
      <c r="X57" s="1092"/>
      <c r="Y57" s="1093"/>
      <c r="Z57" s="480"/>
      <c r="AA57" s="480"/>
      <c r="AB57" s="517"/>
      <c r="AC57" s="488"/>
      <c r="AD57" s="1089"/>
      <c r="AE57" s="1118"/>
      <c r="AF57" s="1119"/>
      <c r="AG57" s="967"/>
      <c r="AH57" s="967"/>
      <c r="AI57" s="398"/>
      <c r="AJ57" s="1088" t="str">
        <f t="shared" si="9"/>
        <v>-</v>
      </c>
      <c r="AK57" s="1088"/>
      <c r="AL57" s="1088"/>
      <c r="AM57" s="1090" t="str">
        <f t="shared" si="10"/>
        <v>-</v>
      </c>
      <c r="AN57" s="1090"/>
      <c r="AO57" s="1090"/>
      <c r="AP57" s="1086" t="str">
        <f t="shared" si="11"/>
        <v>-</v>
      </c>
      <c r="AQ57" s="1086"/>
      <c r="AR57" s="1087"/>
    </row>
    <row r="58" spans="1:44" ht="12.75">
      <c r="A58" s="488"/>
      <c r="B58" s="432"/>
      <c r="C58" s="431"/>
      <c r="D58" s="1089"/>
      <c r="E58" s="431"/>
      <c r="F58" s="1089"/>
      <c r="G58" s="431"/>
      <c r="H58" s="432"/>
      <c r="I58" s="431"/>
      <c r="J58" s="1089"/>
      <c r="K58" s="431"/>
      <c r="L58" s="433"/>
      <c r="M58" s="488"/>
      <c r="N58" s="1089"/>
      <c r="O58" s="1118"/>
      <c r="P58" s="1119"/>
      <c r="Q58" s="399"/>
      <c r="R58" s="399"/>
      <c r="S58" s="399"/>
      <c r="T58" s="1094" t="str">
        <f t="shared" si="12"/>
        <v>-</v>
      </c>
      <c r="U58" s="1095"/>
      <c r="V58" s="1096"/>
      <c r="W58" s="1091" t="str">
        <f t="shared" si="13"/>
        <v>-</v>
      </c>
      <c r="X58" s="1092"/>
      <c r="Y58" s="1093"/>
      <c r="Z58" s="480"/>
      <c r="AA58" s="480"/>
      <c r="AB58" s="517"/>
      <c r="AC58" s="488"/>
      <c r="AD58" s="1089"/>
      <c r="AE58" s="1118"/>
      <c r="AF58" s="1119"/>
      <c r="AG58" s="967"/>
      <c r="AH58" s="967"/>
      <c r="AI58" s="398"/>
      <c r="AJ58" s="1088" t="str">
        <f t="shared" si="9"/>
        <v>-</v>
      </c>
      <c r="AK58" s="1088"/>
      <c r="AL58" s="1088"/>
      <c r="AM58" s="1090" t="str">
        <f t="shared" si="10"/>
        <v>-</v>
      </c>
      <c r="AN58" s="1090"/>
      <c r="AO58" s="1090"/>
      <c r="AP58" s="1086" t="str">
        <f t="shared" si="11"/>
        <v>-</v>
      </c>
      <c r="AQ58" s="1086"/>
      <c r="AR58" s="1087"/>
    </row>
    <row r="59" spans="1:44" ht="12.75">
      <c r="A59" s="488"/>
      <c r="B59" s="432"/>
      <c r="C59" s="431"/>
      <c r="D59" s="1089"/>
      <c r="E59" s="431"/>
      <c r="F59" s="1089"/>
      <c r="G59" s="431"/>
      <c r="H59" s="432"/>
      <c r="I59" s="431"/>
      <c r="J59" s="1089"/>
      <c r="K59" s="431"/>
      <c r="L59" s="433"/>
      <c r="M59" s="488"/>
      <c r="N59" s="1089"/>
      <c r="O59" s="1118"/>
      <c r="P59" s="1119"/>
      <c r="Q59" s="399"/>
      <c r="R59" s="399"/>
      <c r="S59" s="399"/>
      <c r="T59" s="1094" t="str">
        <f t="shared" si="12"/>
        <v>-</v>
      </c>
      <c r="U59" s="1095"/>
      <c r="V59" s="1096"/>
      <c r="W59" s="1091" t="str">
        <f t="shared" si="13"/>
        <v>-</v>
      </c>
      <c r="X59" s="1092"/>
      <c r="Y59" s="1093"/>
      <c r="Z59" s="480"/>
      <c r="AA59" s="480"/>
      <c r="AB59" s="517"/>
      <c r="AC59" s="488"/>
      <c r="AD59" s="1089"/>
      <c r="AE59" s="1118"/>
      <c r="AF59" s="1119"/>
      <c r="AG59" s="967"/>
      <c r="AH59" s="967"/>
      <c r="AI59" s="398"/>
      <c r="AJ59" s="1088" t="str">
        <f t="shared" si="9"/>
        <v>-</v>
      </c>
      <c r="AK59" s="1088"/>
      <c r="AL59" s="1088"/>
      <c r="AM59" s="1090" t="str">
        <f t="shared" si="10"/>
        <v>-</v>
      </c>
      <c r="AN59" s="1090"/>
      <c r="AO59" s="1090"/>
      <c r="AP59" s="1086" t="str">
        <f t="shared" si="11"/>
        <v>-</v>
      </c>
      <c r="AQ59" s="1086"/>
      <c r="AR59" s="1087"/>
    </row>
    <row r="60" spans="1:44" ht="12.75">
      <c r="A60" s="488"/>
      <c r="B60" s="432"/>
      <c r="C60" s="431"/>
      <c r="D60" s="1089"/>
      <c r="E60" s="431"/>
      <c r="F60" s="1089"/>
      <c r="G60" s="431"/>
      <c r="H60" s="432"/>
      <c r="I60" s="431"/>
      <c r="J60" s="1089"/>
      <c r="K60" s="431"/>
      <c r="L60" s="433"/>
      <c r="M60" s="488"/>
      <c r="N60" s="1089"/>
      <c r="O60" s="1118"/>
      <c r="P60" s="1119"/>
      <c r="Q60" s="399"/>
      <c r="R60" s="399"/>
      <c r="S60" s="399"/>
      <c r="T60" s="1094" t="str">
        <f t="shared" si="12"/>
        <v>-</v>
      </c>
      <c r="U60" s="1095"/>
      <c r="V60" s="1096"/>
      <c r="W60" s="1091" t="str">
        <f t="shared" si="13"/>
        <v>-</v>
      </c>
      <c r="X60" s="1092"/>
      <c r="Y60" s="1093"/>
      <c r="Z60" s="480"/>
      <c r="AA60" s="480"/>
      <c r="AB60" s="517"/>
      <c r="AC60" s="488"/>
      <c r="AD60" s="1089"/>
      <c r="AE60" s="1118"/>
      <c r="AF60" s="1119"/>
      <c r="AG60" s="967"/>
      <c r="AH60" s="967"/>
      <c r="AI60" s="398"/>
      <c r="AJ60" s="1088" t="str">
        <f t="shared" si="9"/>
        <v>-</v>
      </c>
      <c r="AK60" s="1088"/>
      <c r="AL60" s="1088"/>
      <c r="AM60" s="1090" t="str">
        <f t="shared" si="10"/>
        <v>-</v>
      </c>
      <c r="AN60" s="1090"/>
      <c r="AO60" s="1090"/>
      <c r="AP60" s="1086" t="str">
        <f t="shared" si="11"/>
        <v>-</v>
      </c>
      <c r="AQ60" s="1086"/>
      <c r="AR60" s="1087"/>
    </row>
    <row r="61" spans="1:44" ht="12.75">
      <c r="A61" s="488"/>
      <c r="B61" s="432"/>
      <c r="C61" s="431"/>
      <c r="D61" s="1089"/>
      <c r="E61" s="431"/>
      <c r="F61" s="1089"/>
      <c r="G61" s="431"/>
      <c r="H61" s="432"/>
      <c r="I61" s="431"/>
      <c r="J61" s="1089"/>
      <c r="K61" s="431"/>
      <c r="L61" s="433"/>
      <c r="M61" s="488"/>
      <c r="N61" s="1089"/>
      <c r="O61" s="1118"/>
      <c r="P61" s="1119"/>
      <c r="Q61" s="399"/>
      <c r="R61" s="399"/>
      <c r="S61" s="399"/>
      <c r="T61" s="1094" t="str">
        <f t="shared" si="12"/>
        <v>-</v>
      </c>
      <c r="U61" s="1095"/>
      <c r="V61" s="1096"/>
      <c r="W61" s="1091" t="str">
        <f t="shared" si="13"/>
        <v>-</v>
      </c>
      <c r="X61" s="1092"/>
      <c r="Y61" s="1093"/>
      <c r="Z61" s="480"/>
      <c r="AA61" s="480"/>
      <c r="AB61" s="517"/>
      <c r="AC61" s="488"/>
      <c r="AD61" s="1089"/>
      <c r="AE61" s="1118"/>
      <c r="AF61" s="1119"/>
      <c r="AG61" s="967"/>
      <c r="AH61" s="967"/>
      <c r="AI61" s="398"/>
      <c r="AJ61" s="1088" t="str">
        <f t="shared" si="9"/>
        <v>-</v>
      </c>
      <c r="AK61" s="1088"/>
      <c r="AL61" s="1088"/>
      <c r="AM61" s="1090" t="str">
        <f t="shared" si="10"/>
        <v>-</v>
      </c>
      <c r="AN61" s="1090"/>
      <c r="AO61" s="1090"/>
      <c r="AP61" s="1086" t="str">
        <f t="shared" si="11"/>
        <v>-</v>
      </c>
      <c r="AQ61" s="1086"/>
      <c r="AR61" s="1087"/>
    </row>
    <row r="62" spans="1:44" ht="13.5" thickBot="1">
      <c r="A62" s="488"/>
      <c r="B62" s="432"/>
      <c r="C62" s="1097"/>
      <c r="D62" s="1098"/>
      <c r="E62" s="1097"/>
      <c r="F62" s="1098"/>
      <c r="G62" s="431"/>
      <c r="H62" s="432"/>
      <c r="I62" s="431"/>
      <c r="J62" s="1089"/>
      <c r="K62" s="431"/>
      <c r="L62" s="433"/>
      <c r="M62" s="511"/>
      <c r="N62" s="1098"/>
      <c r="O62" s="1120"/>
      <c r="P62" s="1121"/>
      <c r="Q62" s="405"/>
      <c r="R62" s="405"/>
      <c r="S62" s="405"/>
      <c r="T62" s="1094" t="str">
        <f t="shared" si="12"/>
        <v>-</v>
      </c>
      <c r="U62" s="1095"/>
      <c r="V62" s="1096"/>
      <c r="W62" s="1091" t="str">
        <f t="shared" si="13"/>
        <v>-</v>
      </c>
      <c r="X62" s="1092"/>
      <c r="Y62" s="1093"/>
      <c r="Z62" s="1158"/>
      <c r="AA62" s="1158"/>
      <c r="AB62" s="1159"/>
      <c r="AC62" s="511"/>
      <c r="AD62" s="1098"/>
      <c r="AE62" s="1120"/>
      <c r="AF62" s="1121"/>
      <c r="AG62" s="967"/>
      <c r="AH62" s="967"/>
      <c r="AI62" s="398"/>
      <c r="AJ62" s="1088" t="str">
        <f t="shared" si="9"/>
        <v>-</v>
      </c>
      <c r="AK62" s="1088"/>
      <c r="AL62" s="1088"/>
      <c r="AM62" s="1090" t="str">
        <f t="shared" si="10"/>
        <v>-</v>
      </c>
      <c r="AN62" s="1090"/>
      <c r="AO62" s="1090"/>
      <c r="AP62" s="1086" t="str">
        <f t="shared" si="11"/>
        <v>-</v>
      </c>
      <c r="AQ62" s="1086"/>
      <c r="AR62" s="1087"/>
    </row>
    <row r="63" spans="1:44" ht="12.75" customHeight="1">
      <c r="A63" s="1099" t="s">
        <v>185</v>
      </c>
      <c r="B63" s="1100"/>
      <c r="C63" s="1100"/>
      <c r="D63" s="1100"/>
      <c r="E63" s="1100"/>
      <c r="F63" s="1100"/>
      <c r="G63" s="1100"/>
      <c r="H63" s="1100"/>
      <c r="I63" s="1100"/>
      <c r="J63" s="1100"/>
      <c r="K63" s="1100"/>
      <c r="L63" s="1101"/>
      <c r="M63" s="188"/>
      <c r="N63" s="189"/>
      <c r="O63" s="1111" t="s">
        <v>297</v>
      </c>
      <c r="P63" s="1112"/>
      <c r="Q63" s="1112"/>
      <c r="R63" s="1112"/>
      <c r="S63" s="1112"/>
      <c r="T63" s="1112"/>
      <c r="U63" s="1112"/>
      <c r="V63" s="1112"/>
      <c r="W63" s="1112"/>
      <c r="X63" s="1112"/>
      <c r="Y63" s="1112"/>
      <c r="Z63" s="1112"/>
      <c r="AA63" s="1112"/>
      <c r="AB63" s="1113"/>
      <c r="AC63" s="964" t="s">
        <v>8</v>
      </c>
      <c r="AD63" s="965"/>
      <c r="AE63" s="965"/>
      <c r="AF63" s="965"/>
      <c r="AG63" s="965"/>
      <c r="AH63" s="965"/>
      <c r="AI63" s="965"/>
      <c r="AJ63" s="965"/>
      <c r="AK63" s="965"/>
      <c r="AL63" s="965"/>
      <c r="AM63" s="965"/>
      <c r="AN63" s="965"/>
      <c r="AO63" s="965"/>
      <c r="AP63" s="965"/>
      <c r="AQ63" s="965"/>
      <c r="AR63" s="966"/>
    </row>
    <row r="64" spans="1:44" ht="13.5" customHeight="1" thickBot="1">
      <c r="A64" s="1102"/>
      <c r="B64" s="1103"/>
      <c r="C64" s="1103"/>
      <c r="D64" s="1103"/>
      <c r="E64" s="1103"/>
      <c r="F64" s="1103"/>
      <c r="G64" s="1103"/>
      <c r="H64" s="1103"/>
      <c r="I64" s="1103"/>
      <c r="J64" s="1103"/>
      <c r="K64" s="1103"/>
      <c r="L64" s="1104"/>
      <c r="M64" s="1114" t="s">
        <v>339</v>
      </c>
      <c r="N64" s="1115"/>
      <c r="O64" s="1115"/>
      <c r="P64" s="1115"/>
      <c r="Q64" s="1143" t="s">
        <v>168</v>
      </c>
      <c r="R64" s="1143"/>
      <c r="S64" s="1143"/>
      <c r="T64" s="1115" t="s">
        <v>169</v>
      </c>
      <c r="U64" s="1115"/>
      <c r="V64" s="1115"/>
      <c r="W64" s="1115"/>
      <c r="X64" s="1115"/>
      <c r="Y64" s="1115"/>
      <c r="Z64" s="1115" t="s">
        <v>202</v>
      </c>
      <c r="AA64" s="1115"/>
      <c r="AB64" s="1122"/>
      <c r="AC64" s="1114" t="s">
        <v>339</v>
      </c>
      <c r="AD64" s="1115"/>
      <c r="AE64" s="1115"/>
      <c r="AF64" s="1115"/>
      <c r="AG64" s="1166" t="s">
        <v>168</v>
      </c>
      <c r="AH64" s="1167"/>
      <c r="AI64" s="1168"/>
      <c r="AJ64" s="1163" t="s">
        <v>169</v>
      </c>
      <c r="AK64" s="1164"/>
      <c r="AL64" s="1164"/>
      <c r="AM64" s="1164"/>
      <c r="AN64" s="1164"/>
      <c r="AO64" s="1165"/>
      <c r="AP64" s="1160" t="s">
        <v>170</v>
      </c>
      <c r="AQ64" s="1161"/>
      <c r="AR64" s="1162"/>
    </row>
    <row r="65" spans="1:44" ht="12.75" customHeight="1">
      <c r="A65" s="1141" t="s">
        <v>172</v>
      </c>
      <c r="B65" s="1106"/>
      <c r="C65" s="1105" t="s">
        <v>12</v>
      </c>
      <c r="D65" s="1139"/>
      <c r="E65" s="1105" t="s">
        <v>175</v>
      </c>
      <c r="F65" s="1106"/>
      <c r="G65" s="1105" t="s">
        <v>176</v>
      </c>
      <c r="H65" s="1106"/>
      <c r="I65" s="1105" t="s">
        <v>136</v>
      </c>
      <c r="J65" s="1106"/>
      <c r="K65" s="1169" t="s">
        <v>177</v>
      </c>
      <c r="L65" s="1170"/>
      <c r="M65" s="1141" t="s">
        <v>173</v>
      </c>
      <c r="N65" s="1106"/>
      <c r="O65" s="1105" t="s">
        <v>174</v>
      </c>
      <c r="P65" s="1139"/>
      <c r="Q65" s="1169" t="s">
        <v>178</v>
      </c>
      <c r="R65" s="1179"/>
      <c r="S65" s="1180"/>
      <c r="T65" s="1169" t="s">
        <v>179</v>
      </c>
      <c r="U65" s="1179"/>
      <c r="V65" s="1180"/>
      <c r="W65" s="1169" t="s">
        <v>180</v>
      </c>
      <c r="X65" s="1179"/>
      <c r="Y65" s="1180"/>
      <c r="Z65" s="1173"/>
      <c r="AA65" s="1174"/>
      <c r="AB65" s="1175"/>
      <c r="AC65" s="1141" t="s">
        <v>173</v>
      </c>
      <c r="AD65" s="1139"/>
      <c r="AE65" s="1105" t="s">
        <v>174</v>
      </c>
      <c r="AF65" s="1139"/>
      <c r="AG65" s="1179" t="s">
        <v>178</v>
      </c>
      <c r="AH65" s="1179"/>
      <c r="AI65" s="1180"/>
      <c r="AJ65" s="1186" t="s">
        <v>179</v>
      </c>
      <c r="AK65" s="1187"/>
      <c r="AL65" s="1188"/>
      <c r="AM65" s="1186" t="s">
        <v>180</v>
      </c>
      <c r="AN65" s="1187"/>
      <c r="AO65" s="1188"/>
      <c r="AP65" s="1183" t="s">
        <v>181</v>
      </c>
      <c r="AQ65" s="1184"/>
      <c r="AR65" s="1185"/>
    </row>
    <row r="66" spans="1:44" ht="12.75" customHeight="1">
      <c r="A66" s="1142"/>
      <c r="B66" s="1108"/>
      <c r="C66" s="1107"/>
      <c r="D66" s="1140"/>
      <c r="E66" s="1107"/>
      <c r="F66" s="1108"/>
      <c r="G66" s="1107"/>
      <c r="H66" s="1108"/>
      <c r="I66" s="1107"/>
      <c r="J66" s="1108"/>
      <c r="K66" s="1171"/>
      <c r="L66" s="1172"/>
      <c r="M66" s="1142"/>
      <c r="N66" s="1108"/>
      <c r="O66" s="1107"/>
      <c r="P66" s="1140"/>
      <c r="Q66" s="1171"/>
      <c r="R66" s="1181"/>
      <c r="S66" s="1182"/>
      <c r="T66" s="1171"/>
      <c r="U66" s="1181"/>
      <c r="V66" s="1182"/>
      <c r="W66" s="1171"/>
      <c r="X66" s="1181"/>
      <c r="Y66" s="1182"/>
      <c r="Z66" s="1176"/>
      <c r="AA66" s="1177"/>
      <c r="AB66" s="1178"/>
      <c r="AC66" s="1142"/>
      <c r="AD66" s="1140"/>
      <c r="AE66" s="1107"/>
      <c r="AF66" s="1140"/>
      <c r="AG66" s="1181"/>
      <c r="AH66" s="1181"/>
      <c r="AI66" s="1182"/>
      <c r="AJ66" s="1171"/>
      <c r="AK66" s="1181"/>
      <c r="AL66" s="1182"/>
      <c r="AM66" s="1171"/>
      <c r="AN66" s="1181"/>
      <c r="AO66" s="1182"/>
      <c r="AP66" s="1176"/>
      <c r="AQ66" s="1177"/>
      <c r="AR66" s="1178"/>
    </row>
    <row r="67" spans="1:44" ht="12.75">
      <c r="A67" s="488"/>
      <c r="B67" s="432"/>
      <c r="C67" s="431"/>
      <c r="D67" s="1089"/>
      <c r="E67" s="431"/>
      <c r="F67" s="1089"/>
      <c r="G67" s="431"/>
      <c r="H67" s="432"/>
      <c r="I67" s="431"/>
      <c r="J67" s="1089"/>
      <c r="K67" s="431"/>
      <c r="L67" s="433"/>
      <c r="M67" s="488"/>
      <c r="N67" s="1089"/>
      <c r="O67" s="1156"/>
      <c r="P67" s="1157"/>
      <c r="Q67" s="399"/>
      <c r="R67" s="399"/>
      <c r="S67" s="399"/>
      <c r="T67" s="1094" t="str">
        <f aca="true" t="shared" si="14" ref="T67:T74">IF(Q67="","-",$O$67*Q67*M67/C67)</f>
        <v>-</v>
      </c>
      <c r="U67" s="1095"/>
      <c r="V67" s="1096"/>
      <c r="W67" s="1091" t="str">
        <f aca="true" t="shared" si="15" ref="W67:W74">IF(T67="-","-",T67/K67)</f>
        <v>-</v>
      </c>
      <c r="X67" s="1092"/>
      <c r="Y67" s="1093"/>
      <c r="Z67" s="480"/>
      <c r="AA67" s="480"/>
      <c r="AB67" s="517"/>
      <c r="AC67" s="488"/>
      <c r="AD67" s="1089"/>
      <c r="AE67" s="1156"/>
      <c r="AF67" s="1157"/>
      <c r="AG67" s="967"/>
      <c r="AH67" s="967"/>
      <c r="AI67" s="398"/>
      <c r="AJ67" s="1088" t="str">
        <f aca="true" t="shared" si="16" ref="AJ67:AJ74">IF(AG67="","-",$AE$67*AG67*AC67/C67)</f>
        <v>-</v>
      </c>
      <c r="AK67" s="1088"/>
      <c r="AL67" s="1088"/>
      <c r="AM67" s="1090" t="str">
        <f aca="true" t="shared" si="17" ref="AM67:AM74">IF(AJ67="-","-",AJ67/K67)</f>
        <v>-</v>
      </c>
      <c r="AN67" s="1090"/>
      <c r="AO67" s="1090"/>
      <c r="AP67" s="1086" t="str">
        <f aca="true" t="shared" si="18" ref="AP67:AP74">IF(AG67="","-",(AJ67-T67)/T67)</f>
        <v>-</v>
      </c>
      <c r="AQ67" s="1086"/>
      <c r="AR67" s="1087"/>
    </row>
    <row r="68" spans="1:44" ht="12.75">
      <c r="A68" s="488"/>
      <c r="B68" s="432"/>
      <c r="C68" s="431"/>
      <c r="D68" s="1089"/>
      <c r="E68" s="431"/>
      <c r="F68" s="1089"/>
      <c r="G68" s="431"/>
      <c r="H68" s="432"/>
      <c r="I68" s="431"/>
      <c r="J68" s="1089"/>
      <c r="K68" s="431"/>
      <c r="L68" s="433"/>
      <c r="M68" s="488"/>
      <c r="N68" s="1089"/>
      <c r="O68" s="1118"/>
      <c r="P68" s="1119"/>
      <c r="Q68" s="399"/>
      <c r="R68" s="399"/>
      <c r="S68" s="399"/>
      <c r="T68" s="1094" t="str">
        <f t="shared" si="14"/>
        <v>-</v>
      </c>
      <c r="U68" s="1095"/>
      <c r="V68" s="1096"/>
      <c r="W68" s="1091" t="str">
        <f t="shared" si="15"/>
        <v>-</v>
      </c>
      <c r="X68" s="1092"/>
      <c r="Y68" s="1093"/>
      <c r="Z68" s="480"/>
      <c r="AA68" s="480"/>
      <c r="AB68" s="517"/>
      <c r="AC68" s="488"/>
      <c r="AD68" s="1089"/>
      <c r="AE68" s="1118"/>
      <c r="AF68" s="1119"/>
      <c r="AG68" s="967"/>
      <c r="AH68" s="967"/>
      <c r="AI68" s="398"/>
      <c r="AJ68" s="1088" t="str">
        <f t="shared" si="16"/>
        <v>-</v>
      </c>
      <c r="AK68" s="1088"/>
      <c r="AL68" s="1088"/>
      <c r="AM68" s="1090" t="str">
        <f t="shared" si="17"/>
        <v>-</v>
      </c>
      <c r="AN68" s="1090"/>
      <c r="AO68" s="1090"/>
      <c r="AP68" s="1086" t="str">
        <f t="shared" si="18"/>
        <v>-</v>
      </c>
      <c r="AQ68" s="1086"/>
      <c r="AR68" s="1087"/>
    </row>
    <row r="69" spans="1:44" ht="12.75">
      <c r="A69" s="488"/>
      <c r="B69" s="432"/>
      <c r="C69" s="431"/>
      <c r="D69" s="1089"/>
      <c r="E69" s="431"/>
      <c r="F69" s="1089"/>
      <c r="G69" s="431"/>
      <c r="H69" s="432"/>
      <c r="I69" s="431"/>
      <c r="J69" s="1089"/>
      <c r="K69" s="431"/>
      <c r="L69" s="433"/>
      <c r="M69" s="488"/>
      <c r="N69" s="1089"/>
      <c r="O69" s="1118"/>
      <c r="P69" s="1119"/>
      <c r="Q69" s="399"/>
      <c r="R69" s="399"/>
      <c r="S69" s="399"/>
      <c r="T69" s="1094" t="str">
        <f t="shared" si="14"/>
        <v>-</v>
      </c>
      <c r="U69" s="1095"/>
      <c r="V69" s="1096"/>
      <c r="W69" s="1091" t="str">
        <f t="shared" si="15"/>
        <v>-</v>
      </c>
      <c r="X69" s="1092"/>
      <c r="Y69" s="1093"/>
      <c r="Z69" s="480"/>
      <c r="AA69" s="480"/>
      <c r="AB69" s="517"/>
      <c r="AC69" s="488"/>
      <c r="AD69" s="1089"/>
      <c r="AE69" s="1118"/>
      <c r="AF69" s="1119"/>
      <c r="AG69" s="967"/>
      <c r="AH69" s="967"/>
      <c r="AI69" s="398"/>
      <c r="AJ69" s="1088" t="str">
        <f t="shared" si="16"/>
        <v>-</v>
      </c>
      <c r="AK69" s="1088"/>
      <c r="AL69" s="1088"/>
      <c r="AM69" s="1090" t="str">
        <f t="shared" si="17"/>
        <v>-</v>
      </c>
      <c r="AN69" s="1090"/>
      <c r="AO69" s="1090"/>
      <c r="AP69" s="1086" t="str">
        <f t="shared" si="18"/>
        <v>-</v>
      </c>
      <c r="AQ69" s="1086"/>
      <c r="AR69" s="1087"/>
    </row>
    <row r="70" spans="1:44" ht="12.75">
      <c r="A70" s="488"/>
      <c r="B70" s="432"/>
      <c r="C70" s="431"/>
      <c r="D70" s="1089"/>
      <c r="E70" s="431"/>
      <c r="F70" s="1089"/>
      <c r="G70" s="431"/>
      <c r="H70" s="432"/>
      <c r="I70" s="431"/>
      <c r="J70" s="1089"/>
      <c r="K70" s="431"/>
      <c r="L70" s="433"/>
      <c r="M70" s="488"/>
      <c r="N70" s="1089"/>
      <c r="O70" s="1118"/>
      <c r="P70" s="1119"/>
      <c r="Q70" s="399"/>
      <c r="R70" s="399"/>
      <c r="S70" s="399"/>
      <c r="T70" s="1094" t="str">
        <f t="shared" si="14"/>
        <v>-</v>
      </c>
      <c r="U70" s="1095"/>
      <c r="V70" s="1096"/>
      <c r="W70" s="1091" t="str">
        <f t="shared" si="15"/>
        <v>-</v>
      </c>
      <c r="X70" s="1092"/>
      <c r="Y70" s="1093"/>
      <c r="Z70" s="480"/>
      <c r="AA70" s="480"/>
      <c r="AB70" s="517"/>
      <c r="AC70" s="488"/>
      <c r="AD70" s="1089"/>
      <c r="AE70" s="1118"/>
      <c r="AF70" s="1119"/>
      <c r="AG70" s="967"/>
      <c r="AH70" s="967"/>
      <c r="AI70" s="398"/>
      <c r="AJ70" s="1088" t="str">
        <f t="shared" si="16"/>
        <v>-</v>
      </c>
      <c r="AK70" s="1088"/>
      <c r="AL70" s="1088"/>
      <c r="AM70" s="1090" t="str">
        <f t="shared" si="17"/>
        <v>-</v>
      </c>
      <c r="AN70" s="1090"/>
      <c r="AO70" s="1090"/>
      <c r="AP70" s="1086" t="str">
        <f t="shared" si="18"/>
        <v>-</v>
      </c>
      <c r="AQ70" s="1086"/>
      <c r="AR70" s="1087"/>
    </row>
    <row r="71" spans="1:44" ht="12.75">
      <c r="A71" s="488"/>
      <c r="B71" s="432"/>
      <c r="C71" s="431"/>
      <c r="D71" s="1089"/>
      <c r="E71" s="431"/>
      <c r="F71" s="1089"/>
      <c r="G71" s="431"/>
      <c r="H71" s="432"/>
      <c r="I71" s="431"/>
      <c r="J71" s="1089"/>
      <c r="K71" s="431"/>
      <c r="L71" s="433"/>
      <c r="M71" s="488"/>
      <c r="N71" s="1089"/>
      <c r="O71" s="1118"/>
      <c r="P71" s="1119"/>
      <c r="Q71" s="399"/>
      <c r="R71" s="399"/>
      <c r="S71" s="399"/>
      <c r="T71" s="1094" t="str">
        <f t="shared" si="14"/>
        <v>-</v>
      </c>
      <c r="U71" s="1095"/>
      <c r="V71" s="1096"/>
      <c r="W71" s="1091" t="str">
        <f t="shared" si="15"/>
        <v>-</v>
      </c>
      <c r="X71" s="1092"/>
      <c r="Y71" s="1093"/>
      <c r="Z71" s="480"/>
      <c r="AA71" s="480"/>
      <c r="AB71" s="517"/>
      <c r="AC71" s="488"/>
      <c r="AD71" s="1089"/>
      <c r="AE71" s="1118"/>
      <c r="AF71" s="1119"/>
      <c r="AG71" s="967"/>
      <c r="AH71" s="967"/>
      <c r="AI71" s="398"/>
      <c r="AJ71" s="1088" t="str">
        <f t="shared" si="16"/>
        <v>-</v>
      </c>
      <c r="AK71" s="1088"/>
      <c r="AL71" s="1088"/>
      <c r="AM71" s="1090" t="str">
        <f t="shared" si="17"/>
        <v>-</v>
      </c>
      <c r="AN71" s="1090"/>
      <c r="AO71" s="1090"/>
      <c r="AP71" s="1086" t="str">
        <f t="shared" si="18"/>
        <v>-</v>
      </c>
      <c r="AQ71" s="1086"/>
      <c r="AR71" s="1087"/>
    </row>
    <row r="72" spans="1:44" ht="12.75">
      <c r="A72" s="488"/>
      <c r="B72" s="432"/>
      <c r="C72" s="431"/>
      <c r="D72" s="1089"/>
      <c r="E72" s="431"/>
      <c r="F72" s="1089"/>
      <c r="G72" s="431"/>
      <c r="H72" s="432"/>
      <c r="I72" s="431"/>
      <c r="J72" s="1089"/>
      <c r="K72" s="431"/>
      <c r="L72" s="433"/>
      <c r="M72" s="488"/>
      <c r="N72" s="1089"/>
      <c r="O72" s="1118"/>
      <c r="P72" s="1119"/>
      <c r="Q72" s="399"/>
      <c r="R72" s="399"/>
      <c r="S72" s="399"/>
      <c r="T72" s="1094" t="str">
        <f t="shared" si="14"/>
        <v>-</v>
      </c>
      <c r="U72" s="1095"/>
      <c r="V72" s="1096"/>
      <c r="W72" s="1091" t="str">
        <f t="shared" si="15"/>
        <v>-</v>
      </c>
      <c r="X72" s="1092"/>
      <c r="Y72" s="1093"/>
      <c r="Z72" s="480"/>
      <c r="AA72" s="480"/>
      <c r="AB72" s="517"/>
      <c r="AC72" s="488"/>
      <c r="AD72" s="1089"/>
      <c r="AE72" s="1118"/>
      <c r="AF72" s="1119"/>
      <c r="AG72" s="967"/>
      <c r="AH72" s="967"/>
      <c r="AI72" s="398"/>
      <c r="AJ72" s="1088" t="str">
        <f t="shared" si="16"/>
        <v>-</v>
      </c>
      <c r="AK72" s="1088"/>
      <c r="AL72" s="1088"/>
      <c r="AM72" s="1090" t="str">
        <f t="shared" si="17"/>
        <v>-</v>
      </c>
      <c r="AN72" s="1090"/>
      <c r="AO72" s="1090"/>
      <c r="AP72" s="1086" t="str">
        <f t="shared" si="18"/>
        <v>-</v>
      </c>
      <c r="AQ72" s="1086"/>
      <c r="AR72" s="1087"/>
    </row>
    <row r="73" spans="1:44" ht="12.75">
      <c r="A73" s="488"/>
      <c r="B73" s="432"/>
      <c r="C73" s="431"/>
      <c r="D73" s="1089"/>
      <c r="E73" s="431"/>
      <c r="F73" s="1089"/>
      <c r="G73" s="431"/>
      <c r="H73" s="432"/>
      <c r="I73" s="431"/>
      <c r="J73" s="1089"/>
      <c r="K73" s="431"/>
      <c r="L73" s="433"/>
      <c r="M73" s="488"/>
      <c r="N73" s="1089"/>
      <c r="O73" s="1118"/>
      <c r="P73" s="1119"/>
      <c r="Q73" s="399"/>
      <c r="R73" s="399"/>
      <c r="S73" s="399"/>
      <c r="T73" s="1094" t="str">
        <f t="shared" si="14"/>
        <v>-</v>
      </c>
      <c r="U73" s="1095"/>
      <c r="V73" s="1096"/>
      <c r="W73" s="1091" t="str">
        <f t="shared" si="15"/>
        <v>-</v>
      </c>
      <c r="X73" s="1092"/>
      <c r="Y73" s="1093"/>
      <c r="Z73" s="480"/>
      <c r="AA73" s="480"/>
      <c r="AB73" s="517"/>
      <c r="AC73" s="488"/>
      <c r="AD73" s="1089"/>
      <c r="AE73" s="1118"/>
      <c r="AF73" s="1119"/>
      <c r="AG73" s="967"/>
      <c r="AH73" s="967"/>
      <c r="AI73" s="398"/>
      <c r="AJ73" s="1088" t="str">
        <f t="shared" si="16"/>
        <v>-</v>
      </c>
      <c r="AK73" s="1088"/>
      <c r="AL73" s="1088"/>
      <c r="AM73" s="1090" t="str">
        <f t="shared" si="17"/>
        <v>-</v>
      </c>
      <c r="AN73" s="1090"/>
      <c r="AO73" s="1090"/>
      <c r="AP73" s="1086" t="str">
        <f t="shared" si="18"/>
        <v>-</v>
      </c>
      <c r="AQ73" s="1086"/>
      <c r="AR73" s="1087"/>
    </row>
    <row r="74" spans="1:44" ht="13.5" thickBot="1">
      <c r="A74" s="488"/>
      <c r="B74" s="432"/>
      <c r="C74" s="431"/>
      <c r="D74" s="1089"/>
      <c r="E74" s="431"/>
      <c r="F74" s="1089"/>
      <c r="G74" s="431"/>
      <c r="H74" s="432"/>
      <c r="I74" s="431"/>
      <c r="J74" s="1089"/>
      <c r="K74" s="431"/>
      <c r="L74" s="433"/>
      <c r="M74" s="511"/>
      <c r="N74" s="1098"/>
      <c r="O74" s="1120"/>
      <c r="P74" s="1121"/>
      <c r="Q74" s="405"/>
      <c r="R74" s="405"/>
      <c r="S74" s="405"/>
      <c r="T74" s="1094" t="str">
        <f t="shared" si="14"/>
        <v>-</v>
      </c>
      <c r="U74" s="1095"/>
      <c r="V74" s="1096"/>
      <c r="W74" s="1091" t="str">
        <f t="shared" si="15"/>
        <v>-</v>
      </c>
      <c r="X74" s="1092"/>
      <c r="Y74" s="1093"/>
      <c r="Z74" s="1158"/>
      <c r="AA74" s="1158"/>
      <c r="AB74" s="1159"/>
      <c r="AC74" s="488"/>
      <c r="AD74" s="1089"/>
      <c r="AE74" s="1120"/>
      <c r="AF74" s="1121"/>
      <c r="AG74" s="967"/>
      <c r="AH74" s="967"/>
      <c r="AI74" s="398"/>
      <c r="AJ74" s="1088" t="str">
        <f t="shared" si="16"/>
        <v>-</v>
      </c>
      <c r="AK74" s="1088"/>
      <c r="AL74" s="1088"/>
      <c r="AM74" s="1090" t="str">
        <f t="shared" si="17"/>
        <v>-</v>
      </c>
      <c r="AN74" s="1090"/>
      <c r="AO74" s="1090"/>
      <c r="AP74" s="1086" t="str">
        <f t="shared" si="18"/>
        <v>-</v>
      </c>
      <c r="AQ74" s="1086"/>
      <c r="AR74" s="1087"/>
    </row>
    <row r="75" spans="1:44" ht="12.75" customHeight="1">
      <c r="A75" s="1099" t="s">
        <v>247</v>
      </c>
      <c r="B75" s="1100"/>
      <c r="C75" s="1100"/>
      <c r="D75" s="1100"/>
      <c r="E75" s="1100"/>
      <c r="F75" s="1100"/>
      <c r="G75" s="1100"/>
      <c r="H75" s="1100"/>
      <c r="I75" s="1100"/>
      <c r="J75" s="1100"/>
      <c r="K75" s="1100"/>
      <c r="L75" s="1101"/>
      <c r="M75" s="188"/>
      <c r="N75" s="189"/>
      <c r="O75" s="1111" t="s">
        <v>297</v>
      </c>
      <c r="P75" s="1112"/>
      <c r="Q75" s="1112"/>
      <c r="R75" s="1112"/>
      <c r="S75" s="1112"/>
      <c r="T75" s="1112"/>
      <c r="U75" s="1112"/>
      <c r="V75" s="1112"/>
      <c r="W75" s="1112"/>
      <c r="X75" s="1112"/>
      <c r="Y75" s="1112"/>
      <c r="Z75" s="1112"/>
      <c r="AA75" s="1112"/>
      <c r="AB75" s="1113"/>
      <c r="AC75" s="964" t="s">
        <v>8</v>
      </c>
      <c r="AD75" s="965"/>
      <c r="AE75" s="965"/>
      <c r="AF75" s="965"/>
      <c r="AG75" s="965"/>
      <c r="AH75" s="965"/>
      <c r="AI75" s="965"/>
      <c r="AJ75" s="965"/>
      <c r="AK75" s="965"/>
      <c r="AL75" s="965"/>
      <c r="AM75" s="965"/>
      <c r="AN75" s="965"/>
      <c r="AO75" s="965"/>
      <c r="AP75" s="965"/>
      <c r="AQ75" s="965"/>
      <c r="AR75" s="966"/>
    </row>
    <row r="76" spans="1:44" ht="13.5" customHeight="1" thickBot="1">
      <c r="A76" s="1102"/>
      <c r="B76" s="1103"/>
      <c r="C76" s="1103"/>
      <c r="D76" s="1103"/>
      <c r="E76" s="1103"/>
      <c r="F76" s="1103"/>
      <c r="G76" s="1103"/>
      <c r="H76" s="1103"/>
      <c r="I76" s="1103"/>
      <c r="J76" s="1103"/>
      <c r="K76" s="1103"/>
      <c r="L76" s="1104"/>
      <c r="M76" s="1114" t="s">
        <v>339</v>
      </c>
      <c r="N76" s="1115"/>
      <c r="O76" s="1115"/>
      <c r="P76" s="1115"/>
      <c r="Q76" s="1143" t="s">
        <v>168</v>
      </c>
      <c r="R76" s="1143"/>
      <c r="S76" s="1143"/>
      <c r="T76" s="1115" t="s">
        <v>169</v>
      </c>
      <c r="U76" s="1115"/>
      <c r="V76" s="1115"/>
      <c r="W76" s="1115"/>
      <c r="X76" s="1115"/>
      <c r="Y76" s="1115"/>
      <c r="Z76" s="1115" t="s">
        <v>202</v>
      </c>
      <c r="AA76" s="1115"/>
      <c r="AB76" s="1122"/>
      <c r="AC76" s="1114" t="s">
        <v>339</v>
      </c>
      <c r="AD76" s="1115"/>
      <c r="AE76" s="1115"/>
      <c r="AF76" s="1115"/>
      <c r="AG76" s="1166" t="s">
        <v>168</v>
      </c>
      <c r="AH76" s="1167"/>
      <c r="AI76" s="1168"/>
      <c r="AJ76" s="1163" t="s">
        <v>169</v>
      </c>
      <c r="AK76" s="1164"/>
      <c r="AL76" s="1164"/>
      <c r="AM76" s="1164"/>
      <c r="AN76" s="1164"/>
      <c r="AO76" s="1165"/>
      <c r="AP76" s="1160" t="s">
        <v>170</v>
      </c>
      <c r="AQ76" s="1161"/>
      <c r="AR76" s="1162"/>
    </row>
    <row r="77" spans="1:44" ht="12.75" customHeight="1">
      <c r="A77" s="1141" t="s">
        <v>172</v>
      </c>
      <c r="B77" s="1106"/>
      <c r="C77" s="1105" t="s">
        <v>12</v>
      </c>
      <c r="D77" s="1139"/>
      <c r="E77" s="1105" t="s">
        <v>175</v>
      </c>
      <c r="F77" s="1106"/>
      <c r="G77" s="1105" t="s">
        <v>176</v>
      </c>
      <c r="H77" s="1106"/>
      <c r="I77" s="1105" t="s">
        <v>136</v>
      </c>
      <c r="J77" s="1106"/>
      <c r="K77" s="1169" t="s">
        <v>177</v>
      </c>
      <c r="L77" s="1170"/>
      <c r="M77" s="1141" t="s">
        <v>173</v>
      </c>
      <c r="N77" s="1106"/>
      <c r="O77" s="1105" t="s">
        <v>174</v>
      </c>
      <c r="P77" s="1139"/>
      <c r="Q77" s="1169" t="s">
        <v>178</v>
      </c>
      <c r="R77" s="1179"/>
      <c r="S77" s="1180"/>
      <c r="T77" s="1169" t="s">
        <v>179</v>
      </c>
      <c r="U77" s="1179"/>
      <c r="V77" s="1180"/>
      <c r="W77" s="1169" t="s">
        <v>180</v>
      </c>
      <c r="X77" s="1179"/>
      <c r="Y77" s="1180"/>
      <c r="Z77" s="1173"/>
      <c r="AA77" s="1174"/>
      <c r="AB77" s="1175"/>
      <c r="AC77" s="1141" t="s">
        <v>173</v>
      </c>
      <c r="AD77" s="1139"/>
      <c r="AE77" s="1105" t="s">
        <v>174</v>
      </c>
      <c r="AF77" s="1139"/>
      <c r="AG77" s="1179" t="s">
        <v>178</v>
      </c>
      <c r="AH77" s="1179"/>
      <c r="AI77" s="1180"/>
      <c r="AJ77" s="1186" t="s">
        <v>179</v>
      </c>
      <c r="AK77" s="1187"/>
      <c r="AL77" s="1188"/>
      <c r="AM77" s="1186" t="s">
        <v>180</v>
      </c>
      <c r="AN77" s="1187"/>
      <c r="AO77" s="1188"/>
      <c r="AP77" s="1183" t="s">
        <v>181</v>
      </c>
      <c r="AQ77" s="1184"/>
      <c r="AR77" s="1185"/>
    </row>
    <row r="78" spans="1:44" ht="12.75" customHeight="1">
      <c r="A78" s="1142"/>
      <c r="B78" s="1108"/>
      <c r="C78" s="1107"/>
      <c r="D78" s="1140"/>
      <c r="E78" s="1107"/>
      <c r="F78" s="1108"/>
      <c r="G78" s="1107"/>
      <c r="H78" s="1108"/>
      <c r="I78" s="1107"/>
      <c r="J78" s="1108"/>
      <c r="K78" s="1171"/>
      <c r="L78" s="1172"/>
      <c r="M78" s="1142"/>
      <c r="N78" s="1108"/>
      <c r="O78" s="1107"/>
      <c r="P78" s="1140"/>
      <c r="Q78" s="1171"/>
      <c r="R78" s="1181"/>
      <c r="S78" s="1182"/>
      <c r="T78" s="1171"/>
      <c r="U78" s="1181"/>
      <c r="V78" s="1182"/>
      <c r="W78" s="1171"/>
      <c r="X78" s="1181"/>
      <c r="Y78" s="1182"/>
      <c r="Z78" s="1176"/>
      <c r="AA78" s="1177"/>
      <c r="AB78" s="1178"/>
      <c r="AC78" s="1142"/>
      <c r="AD78" s="1140"/>
      <c r="AE78" s="1107"/>
      <c r="AF78" s="1140"/>
      <c r="AG78" s="1181"/>
      <c r="AH78" s="1181"/>
      <c r="AI78" s="1182"/>
      <c r="AJ78" s="1171"/>
      <c r="AK78" s="1181"/>
      <c r="AL78" s="1182"/>
      <c r="AM78" s="1171"/>
      <c r="AN78" s="1181"/>
      <c r="AO78" s="1182"/>
      <c r="AP78" s="1176"/>
      <c r="AQ78" s="1177"/>
      <c r="AR78" s="1178"/>
    </row>
    <row r="79" spans="1:44" ht="12.75">
      <c r="A79" s="488"/>
      <c r="B79" s="432"/>
      <c r="C79" s="431"/>
      <c r="D79" s="1089"/>
      <c r="E79" s="431"/>
      <c r="F79" s="1089"/>
      <c r="G79" s="431"/>
      <c r="H79" s="432"/>
      <c r="I79" s="431"/>
      <c r="J79" s="1089"/>
      <c r="K79" s="431"/>
      <c r="L79" s="433"/>
      <c r="M79" s="488"/>
      <c r="N79" s="1089"/>
      <c r="O79" s="1156"/>
      <c r="P79" s="1157"/>
      <c r="Q79" s="399"/>
      <c r="R79" s="399"/>
      <c r="S79" s="399"/>
      <c r="T79" s="1094" t="str">
        <f aca="true" t="shared" si="19" ref="T79:T87">IF(Q79="","-",$O$79*Q79*M79/C79)</f>
        <v>-</v>
      </c>
      <c r="U79" s="1095"/>
      <c r="V79" s="1096"/>
      <c r="W79" s="1091" t="str">
        <f>IF(T79="-","-",T79/K79)</f>
        <v>-</v>
      </c>
      <c r="X79" s="1092"/>
      <c r="Y79" s="1093"/>
      <c r="Z79" s="480"/>
      <c r="AA79" s="480"/>
      <c r="AB79" s="517"/>
      <c r="AC79" s="488"/>
      <c r="AD79" s="1089"/>
      <c r="AE79" s="1156"/>
      <c r="AF79" s="1157"/>
      <c r="AG79" s="967"/>
      <c r="AH79" s="967"/>
      <c r="AI79" s="398"/>
      <c r="AJ79" s="1088" t="str">
        <f aca="true" t="shared" si="20" ref="AJ79:AJ87">IF(AG79="","-",$AE$79*AG79*AC79/C79)</f>
        <v>-</v>
      </c>
      <c r="AK79" s="1088"/>
      <c r="AL79" s="1088"/>
      <c r="AM79" s="1090" t="str">
        <f aca="true" t="shared" si="21" ref="AM79:AM87">IF(AJ79="-","-",AJ79/K79)</f>
        <v>-</v>
      </c>
      <c r="AN79" s="1090"/>
      <c r="AO79" s="1090"/>
      <c r="AP79" s="1086" t="str">
        <f aca="true" t="shared" si="22" ref="AP79:AP87">IF(AG79="","-",(AJ79-T79)/T79)</f>
        <v>-</v>
      </c>
      <c r="AQ79" s="1086"/>
      <c r="AR79" s="1087"/>
    </row>
    <row r="80" spans="1:44" ht="12.75">
      <c r="A80" s="488"/>
      <c r="B80" s="432"/>
      <c r="C80" s="431"/>
      <c r="D80" s="1089"/>
      <c r="E80" s="431"/>
      <c r="F80" s="1089"/>
      <c r="G80" s="431"/>
      <c r="H80" s="432"/>
      <c r="I80" s="431"/>
      <c r="J80" s="1089"/>
      <c r="K80" s="431"/>
      <c r="L80" s="433"/>
      <c r="M80" s="488"/>
      <c r="N80" s="1089"/>
      <c r="O80" s="1118"/>
      <c r="P80" s="1119"/>
      <c r="Q80" s="399"/>
      <c r="R80" s="399"/>
      <c r="S80" s="399"/>
      <c r="T80" s="1094" t="str">
        <f t="shared" si="19"/>
        <v>-</v>
      </c>
      <c r="U80" s="1095"/>
      <c r="V80" s="1096"/>
      <c r="W80" s="1091" t="str">
        <f aca="true" t="shared" si="23" ref="W80:W87">IF(T80="-","-",T80/K80)</f>
        <v>-</v>
      </c>
      <c r="X80" s="1092"/>
      <c r="Y80" s="1093"/>
      <c r="Z80" s="480"/>
      <c r="AA80" s="480"/>
      <c r="AB80" s="517"/>
      <c r="AC80" s="488"/>
      <c r="AD80" s="1089"/>
      <c r="AE80" s="1118"/>
      <c r="AF80" s="1119"/>
      <c r="AG80" s="967"/>
      <c r="AH80" s="967"/>
      <c r="AI80" s="398"/>
      <c r="AJ80" s="1088" t="str">
        <f t="shared" si="20"/>
        <v>-</v>
      </c>
      <c r="AK80" s="1088"/>
      <c r="AL80" s="1088"/>
      <c r="AM80" s="1090" t="str">
        <f t="shared" si="21"/>
        <v>-</v>
      </c>
      <c r="AN80" s="1090"/>
      <c r="AO80" s="1090"/>
      <c r="AP80" s="1086" t="str">
        <f t="shared" si="22"/>
        <v>-</v>
      </c>
      <c r="AQ80" s="1086"/>
      <c r="AR80" s="1087"/>
    </row>
    <row r="81" spans="1:44" ht="12.75">
      <c r="A81" s="488"/>
      <c r="B81" s="432"/>
      <c r="C81" s="431"/>
      <c r="D81" s="1089"/>
      <c r="E81" s="431"/>
      <c r="F81" s="1089"/>
      <c r="G81" s="431"/>
      <c r="H81" s="432"/>
      <c r="I81" s="431"/>
      <c r="J81" s="1089"/>
      <c r="K81" s="431"/>
      <c r="L81" s="433"/>
      <c r="M81" s="488"/>
      <c r="N81" s="1089"/>
      <c r="O81" s="1118"/>
      <c r="P81" s="1119"/>
      <c r="Q81" s="399"/>
      <c r="R81" s="399"/>
      <c r="S81" s="399"/>
      <c r="T81" s="1094" t="str">
        <f t="shared" si="19"/>
        <v>-</v>
      </c>
      <c r="U81" s="1095"/>
      <c r="V81" s="1096"/>
      <c r="W81" s="1091" t="str">
        <f t="shared" si="23"/>
        <v>-</v>
      </c>
      <c r="X81" s="1092"/>
      <c r="Y81" s="1093"/>
      <c r="Z81" s="480"/>
      <c r="AA81" s="480"/>
      <c r="AB81" s="517"/>
      <c r="AC81" s="488"/>
      <c r="AD81" s="1089"/>
      <c r="AE81" s="1118"/>
      <c r="AF81" s="1119"/>
      <c r="AG81" s="967"/>
      <c r="AH81" s="967"/>
      <c r="AI81" s="398"/>
      <c r="AJ81" s="1088" t="str">
        <f t="shared" si="20"/>
        <v>-</v>
      </c>
      <c r="AK81" s="1088"/>
      <c r="AL81" s="1088"/>
      <c r="AM81" s="1090" t="str">
        <f t="shared" si="21"/>
        <v>-</v>
      </c>
      <c r="AN81" s="1090"/>
      <c r="AO81" s="1090"/>
      <c r="AP81" s="1086" t="str">
        <f t="shared" si="22"/>
        <v>-</v>
      </c>
      <c r="AQ81" s="1086"/>
      <c r="AR81" s="1087"/>
    </row>
    <row r="82" spans="1:44" ht="12.75">
      <c r="A82" s="488"/>
      <c r="B82" s="432"/>
      <c r="C82" s="431"/>
      <c r="D82" s="1089"/>
      <c r="E82" s="431"/>
      <c r="F82" s="1089"/>
      <c r="G82" s="431"/>
      <c r="H82" s="432"/>
      <c r="I82" s="431"/>
      <c r="J82" s="1089"/>
      <c r="K82" s="431"/>
      <c r="L82" s="433"/>
      <c r="M82" s="488"/>
      <c r="N82" s="1089"/>
      <c r="O82" s="1118"/>
      <c r="P82" s="1119"/>
      <c r="Q82" s="399"/>
      <c r="R82" s="399"/>
      <c r="S82" s="399"/>
      <c r="T82" s="1094" t="str">
        <f t="shared" si="19"/>
        <v>-</v>
      </c>
      <c r="U82" s="1095"/>
      <c r="V82" s="1096"/>
      <c r="W82" s="1091" t="str">
        <f t="shared" si="23"/>
        <v>-</v>
      </c>
      <c r="X82" s="1092"/>
      <c r="Y82" s="1093"/>
      <c r="Z82" s="480"/>
      <c r="AA82" s="480"/>
      <c r="AB82" s="517"/>
      <c r="AC82" s="488"/>
      <c r="AD82" s="1089"/>
      <c r="AE82" s="1118"/>
      <c r="AF82" s="1119"/>
      <c r="AG82" s="967"/>
      <c r="AH82" s="967"/>
      <c r="AI82" s="398"/>
      <c r="AJ82" s="1088" t="str">
        <f t="shared" si="20"/>
        <v>-</v>
      </c>
      <c r="AK82" s="1088"/>
      <c r="AL82" s="1088"/>
      <c r="AM82" s="1090" t="str">
        <f t="shared" si="21"/>
        <v>-</v>
      </c>
      <c r="AN82" s="1090"/>
      <c r="AO82" s="1090"/>
      <c r="AP82" s="1086" t="str">
        <f t="shared" si="22"/>
        <v>-</v>
      </c>
      <c r="AQ82" s="1086"/>
      <c r="AR82" s="1087"/>
    </row>
    <row r="83" spans="1:44" ht="12.75">
      <c r="A83" s="488"/>
      <c r="B83" s="432"/>
      <c r="C83" s="431"/>
      <c r="D83" s="1089"/>
      <c r="E83" s="431"/>
      <c r="F83" s="1089"/>
      <c r="G83" s="431"/>
      <c r="H83" s="432"/>
      <c r="I83" s="431"/>
      <c r="J83" s="1089"/>
      <c r="K83" s="431"/>
      <c r="L83" s="433"/>
      <c r="M83" s="488"/>
      <c r="N83" s="1089"/>
      <c r="O83" s="1118"/>
      <c r="P83" s="1119"/>
      <c r="Q83" s="399"/>
      <c r="R83" s="399"/>
      <c r="S83" s="399"/>
      <c r="T83" s="1094" t="str">
        <f t="shared" si="19"/>
        <v>-</v>
      </c>
      <c r="U83" s="1095"/>
      <c r="V83" s="1096"/>
      <c r="W83" s="1091" t="str">
        <f t="shared" si="23"/>
        <v>-</v>
      </c>
      <c r="X83" s="1092"/>
      <c r="Y83" s="1093"/>
      <c r="Z83" s="480"/>
      <c r="AA83" s="480"/>
      <c r="AB83" s="517"/>
      <c r="AC83" s="488"/>
      <c r="AD83" s="1089"/>
      <c r="AE83" s="1118"/>
      <c r="AF83" s="1119"/>
      <c r="AG83" s="967"/>
      <c r="AH83" s="967"/>
      <c r="AI83" s="398"/>
      <c r="AJ83" s="1088" t="str">
        <f t="shared" si="20"/>
        <v>-</v>
      </c>
      <c r="AK83" s="1088"/>
      <c r="AL83" s="1088"/>
      <c r="AM83" s="1090" t="str">
        <f t="shared" si="21"/>
        <v>-</v>
      </c>
      <c r="AN83" s="1090"/>
      <c r="AO83" s="1090"/>
      <c r="AP83" s="1086" t="str">
        <f t="shared" si="22"/>
        <v>-</v>
      </c>
      <c r="AQ83" s="1086"/>
      <c r="AR83" s="1087"/>
    </row>
    <row r="84" spans="1:44" ht="12.75">
      <c r="A84" s="488"/>
      <c r="B84" s="432"/>
      <c r="C84" s="431"/>
      <c r="D84" s="1089"/>
      <c r="E84" s="431"/>
      <c r="F84" s="1089"/>
      <c r="G84" s="431"/>
      <c r="H84" s="432"/>
      <c r="I84" s="431"/>
      <c r="J84" s="1089"/>
      <c r="K84" s="431"/>
      <c r="L84" s="433"/>
      <c r="M84" s="488"/>
      <c r="N84" s="1089"/>
      <c r="O84" s="1118"/>
      <c r="P84" s="1119"/>
      <c r="Q84" s="399"/>
      <c r="R84" s="399"/>
      <c r="S84" s="399"/>
      <c r="T84" s="1094" t="str">
        <f t="shared" si="19"/>
        <v>-</v>
      </c>
      <c r="U84" s="1095"/>
      <c r="V84" s="1096"/>
      <c r="W84" s="1091" t="str">
        <f t="shared" si="23"/>
        <v>-</v>
      </c>
      <c r="X84" s="1092"/>
      <c r="Y84" s="1093"/>
      <c r="Z84" s="480"/>
      <c r="AA84" s="480"/>
      <c r="AB84" s="517"/>
      <c r="AC84" s="488"/>
      <c r="AD84" s="1089"/>
      <c r="AE84" s="1118"/>
      <c r="AF84" s="1119"/>
      <c r="AG84" s="967"/>
      <c r="AH84" s="967"/>
      <c r="AI84" s="398"/>
      <c r="AJ84" s="1088" t="str">
        <f t="shared" si="20"/>
        <v>-</v>
      </c>
      <c r="AK84" s="1088"/>
      <c r="AL84" s="1088"/>
      <c r="AM84" s="1090" t="str">
        <f t="shared" si="21"/>
        <v>-</v>
      </c>
      <c r="AN84" s="1090"/>
      <c r="AO84" s="1090"/>
      <c r="AP84" s="1086" t="str">
        <f t="shared" si="22"/>
        <v>-</v>
      </c>
      <c r="AQ84" s="1086"/>
      <c r="AR84" s="1087"/>
    </row>
    <row r="85" spans="1:44" ht="12.75">
      <c r="A85" s="488"/>
      <c r="B85" s="432"/>
      <c r="C85" s="431"/>
      <c r="D85" s="1089"/>
      <c r="E85" s="431"/>
      <c r="F85" s="1089"/>
      <c r="G85" s="431"/>
      <c r="H85" s="432"/>
      <c r="I85" s="431"/>
      <c r="J85" s="1089"/>
      <c r="K85" s="431"/>
      <c r="L85" s="433"/>
      <c r="M85" s="488"/>
      <c r="N85" s="1089"/>
      <c r="O85" s="1118"/>
      <c r="P85" s="1119"/>
      <c r="Q85" s="399"/>
      <c r="R85" s="399"/>
      <c r="S85" s="399"/>
      <c r="T85" s="1094" t="str">
        <f t="shared" si="19"/>
        <v>-</v>
      </c>
      <c r="U85" s="1095"/>
      <c r="V85" s="1096"/>
      <c r="W85" s="1091" t="str">
        <f t="shared" si="23"/>
        <v>-</v>
      </c>
      <c r="X85" s="1092"/>
      <c r="Y85" s="1093"/>
      <c r="Z85" s="480"/>
      <c r="AA85" s="480"/>
      <c r="AB85" s="517"/>
      <c r="AC85" s="488"/>
      <c r="AD85" s="1089"/>
      <c r="AE85" s="1118"/>
      <c r="AF85" s="1119"/>
      <c r="AG85" s="967"/>
      <c r="AH85" s="967"/>
      <c r="AI85" s="398"/>
      <c r="AJ85" s="1088" t="str">
        <f t="shared" si="20"/>
        <v>-</v>
      </c>
      <c r="AK85" s="1088"/>
      <c r="AL85" s="1088"/>
      <c r="AM85" s="1090" t="str">
        <f t="shared" si="21"/>
        <v>-</v>
      </c>
      <c r="AN85" s="1090"/>
      <c r="AO85" s="1090"/>
      <c r="AP85" s="1086" t="str">
        <f t="shared" si="22"/>
        <v>-</v>
      </c>
      <c r="AQ85" s="1086"/>
      <c r="AR85" s="1087"/>
    </row>
    <row r="86" spans="1:44" ht="12.75">
      <c r="A86" s="488"/>
      <c r="B86" s="432"/>
      <c r="C86" s="431"/>
      <c r="D86" s="1089"/>
      <c r="E86" s="431"/>
      <c r="F86" s="1089"/>
      <c r="G86" s="431"/>
      <c r="H86" s="432"/>
      <c r="I86" s="431"/>
      <c r="J86" s="1089"/>
      <c r="K86" s="431"/>
      <c r="L86" s="433"/>
      <c r="M86" s="488"/>
      <c r="N86" s="1089"/>
      <c r="O86" s="1118"/>
      <c r="P86" s="1119"/>
      <c r="Q86" s="399"/>
      <c r="R86" s="399"/>
      <c r="S86" s="399"/>
      <c r="T86" s="1094" t="str">
        <f t="shared" si="19"/>
        <v>-</v>
      </c>
      <c r="U86" s="1095"/>
      <c r="V86" s="1096"/>
      <c r="W86" s="1091" t="str">
        <f t="shared" si="23"/>
        <v>-</v>
      </c>
      <c r="X86" s="1092"/>
      <c r="Y86" s="1093"/>
      <c r="Z86" s="480"/>
      <c r="AA86" s="480"/>
      <c r="AB86" s="517"/>
      <c r="AC86" s="488"/>
      <c r="AD86" s="1089"/>
      <c r="AE86" s="1118"/>
      <c r="AF86" s="1119"/>
      <c r="AG86" s="967"/>
      <c r="AH86" s="967"/>
      <c r="AI86" s="398"/>
      <c r="AJ86" s="1088" t="str">
        <f t="shared" si="20"/>
        <v>-</v>
      </c>
      <c r="AK86" s="1088"/>
      <c r="AL86" s="1088"/>
      <c r="AM86" s="1090" t="str">
        <f t="shared" si="21"/>
        <v>-</v>
      </c>
      <c r="AN86" s="1090"/>
      <c r="AO86" s="1090"/>
      <c r="AP86" s="1086" t="str">
        <f t="shared" si="22"/>
        <v>-</v>
      </c>
      <c r="AQ86" s="1086"/>
      <c r="AR86" s="1087"/>
    </row>
    <row r="87" spans="1:44" ht="13.5" thickBot="1">
      <c r="A87" s="511"/>
      <c r="B87" s="1189"/>
      <c r="C87" s="1097"/>
      <c r="D87" s="1098"/>
      <c r="E87" s="1097"/>
      <c r="F87" s="1098"/>
      <c r="G87" s="1097"/>
      <c r="H87" s="1189"/>
      <c r="I87" s="1097"/>
      <c r="J87" s="1098"/>
      <c r="K87" s="1097"/>
      <c r="L87" s="1193"/>
      <c r="M87" s="511"/>
      <c r="N87" s="1098"/>
      <c r="O87" s="1120"/>
      <c r="P87" s="1121"/>
      <c r="Q87" s="405"/>
      <c r="R87" s="405"/>
      <c r="S87" s="405"/>
      <c r="T87" s="1190" t="str">
        <f t="shared" si="19"/>
        <v>-</v>
      </c>
      <c r="U87" s="1191"/>
      <c r="V87" s="1192"/>
      <c r="W87" s="1196" t="str">
        <f t="shared" si="23"/>
        <v>-</v>
      </c>
      <c r="X87" s="1197"/>
      <c r="Y87" s="1198"/>
      <c r="Z87" s="1158"/>
      <c r="AA87" s="1158"/>
      <c r="AB87" s="1159"/>
      <c r="AC87" s="511"/>
      <c r="AD87" s="1098"/>
      <c r="AE87" s="1120"/>
      <c r="AF87" s="1121"/>
      <c r="AG87" s="956"/>
      <c r="AH87" s="956"/>
      <c r="AI87" s="404"/>
      <c r="AJ87" s="1088" t="str">
        <f t="shared" si="20"/>
        <v>-</v>
      </c>
      <c r="AK87" s="1088"/>
      <c r="AL87" s="1088"/>
      <c r="AM87" s="1090" t="str">
        <f t="shared" si="21"/>
        <v>-</v>
      </c>
      <c r="AN87" s="1090"/>
      <c r="AO87" s="1090"/>
      <c r="AP87" s="1194" t="str">
        <f t="shared" si="22"/>
        <v>-</v>
      </c>
      <c r="AQ87" s="1194"/>
      <c r="AR87" s="1195"/>
    </row>
    <row r="88" spans="1:44" ht="12.75" thickBo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3.5" thickBot="1">
      <c r="A89" s="243" t="s">
        <v>43</v>
      </c>
      <c r="B89" s="244"/>
      <c r="C89" s="244"/>
      <c r="D89" s="244"/>
      <c r="E89" s="244"/>
      <c r="F89" s="244"/>
      <c r="G89" s="244"/>
      <c r="H89" s="244"/>
      <c r="I89" s="244"/>
      <c r="J89" s="244"/>
      <c r="K89" s="244"/>
      <c r="L89" s="244"/>
      <c r="M89" s="244"/>
      <c r="N89" s="244"/>
      <c r="O89" s="244"/>
      <c r="P89" s="244"/>
      <c r="Q89" s="244"/>
      <c r="R89" s="244"/>
      <c r="S89" s="24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row>
    <row r="90" spans="1:44" ht="12">
      <c r="A90" s="246"/>
      <c r="B90" s="247"/>
      <c r="C90" s="247"/>
      <c r="D90" s="247"/>
      <c r="E90" s="247"/>
      <c r="F90" s="247"/>
      <c r="G90" s="247"/>
      <c r="H90" s="247"/>
      <c r="I90" s="247"/>
      <c r="J90" s="247"/>
      <c r="K90" s="247"/>
      <c r="L90" s="247"/>
      <c r="M90" s="247"/>
      <c r="N90" s="247"/>
      <c r="O90" s="247"/>
      <c r="P90" s="247"/>
      <c r="Q90" s="247"/>
      <c r="R90" s="247"/>
      <c r="S90" s="248"/>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row>
    <row r="91" spans="1:44" ht="12">
      <c r="A91" s="388"/>
      <c r="B91" s="389"/>
      <c r="C91" s="389"/>
      <c r="D91" s="389"/>
      <c r="E91" s="389"/>
      <c r="F91" s="389"/>
      <c r="G91" s="389"/>
      <c r="H91" s="389"/>
      <c r="I91" s="389"/>
      <c r="J91" s="389"/>
      <c r="K91" s="389"/>
      <c r="L91" s="389"/>
      <c r="M91" s="389"/>
      <c r="N91" s="389"/>
      <c r="O91" s="389"/>
      <c r="P91" s="389"/>
      <c r="Q91" s="389"/>
      <c r="R91" s="389"/>
      <c r="S91" s="390"/>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row>
    <row r="92" spans="1:44" ht="12">
      <c r="A92" s="388"/>
      <c r="B92" s="389"/>
      <c r="C92" s="389"/>
      <c r="D92" s="389"/>
      <c r="E92" s="389"/>
      <c r="F92" s="389"/>
      <c r="G92" s="389"/>
      <c r="H92" s="389"/>
      <c r="I92" s="389"/>
      <c r="J92" s="389"/>
      <c r="K92" s="389"/>
      <c r="L92" s="389"/>
      <c r="M92" s="389"/>
      <c r="N92" s="389"/>
      <c r="O92" s="389"/>
      <c r="P92" s="389"/>
      <c r="Q92" s="389"/>
      <c r="R92" s="389"/>
      <c r="S92" s="390"/>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row>
    <row r="93" spans="1:44" ht="12">
      <c r="A93" s="388"/>
      <c r="B93" s="389"/>
      <c r="C93" s="389"/>
      <c r="D93" s="389"/>
      <c r="E93" s="389"/>
      <c r="F93" s="389"/>
      <c r="G93" s="389"/>
      <c r="H93" s="389"/>
      <c r="I93" s="389"/>
      <c r="J93" s="389"/>
      <c r="K93" s="389"/>
      <c r="L93" s="389"/>
      <c r="M93" s="389"/>
      <c r="N93" s="389"/>
      <c r="O93" s="389"/>
      <c r="P93" s="389"/>
      <c r="Q93" s="389"/>
      <c r="R93" s="389"/>
      <c r="S93" s="390"/>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2">
      <c r="A94" s="388"/>
      <c r="B94" s="389"/>
      <c r="C94" s="389"/>
      <c r="D94" s="389"/>
      <c r="E94" s="389"/>
      <c r="F94" s="389"/>
      <c r="G94" s="389"/>
      <c r="H94" s="389"/>
      <c r="I94" s="389"/>
      <c r="J94" s="389"/>
      <c r="K94" s="389"/>
      <c r="L94" s="389"/>
      <c r="M94" s="389"/>
      <c r="N94" s="389"/>
      <c r="O94" s="389"/>
      <c r="P94" s="389"/>
      <c r="Q94" s="389"/>
      <c r="R94" s="389"/>
      <c r="S94" s="390"/>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row>
    <row r="95" spans="1:44" ht="12.75" thickBot="1">
      <c r="A95" s="401"/>
      <c r="B95" s="402"/>
      <c r="C95" s="402"/>
      <c r="D95" s="402"/>
      <c r="E95" s="402"/>
      <c r="F95" s="402"/>
      <c r="G95" s="402"/>
      <c r="H95" s="402"/>
      <c r="I95" s="402"/>
      <c r="J95" s="402"/>
      <c r="K95" s="402"/>
      <c r="L95" s="402"/>
      <c r="M95" s="402"/>
      <c r="N95" s="402"/>
      <c r="O95" s="402"/>
      <c r="P95" s="402"/>
      <c r="Q95" s="402"/>
      <c r="R95" s="402"/>
      <c r="S95" s="403"/>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row>
  </sheetData>
  <sheetProtection sheet="1"/>
  <mergeCells count="1023">
    <mergeCell ref="A1:C3"/>
    <mergeCell ref="D1:L2"/>
    <mergeCell ref="M1:X2"/>
    <mergeCell ref="D3:L3"/>
    <mergeCell ref="Q14:S14"/>
    <mergeCell ref="AC28:AD28"/>
    <mergeCell ref="W19:Y19"/>
    <mergeCell ref="Z28:AB28"/>
    <mergeCell ref="A20:B20"/>
    <mergeCell ref="T17:V17"/>
    <mergeCell ref="T30:V30"/>
    <mergeCell ref="T26:V26"/>
    <mergeCell ref="Q21:S21"/>
    <mergeCell ref="T31:V31"/>
    <mergeCell ref="T28:V28"/>
    <mergeCell ref="K20:L20"/>
    <mergeCell ref="M27:N27"/>
    <mergeCell ref="M21:N21"/>
    <mergeCell ref="T20:V20"/>
    <mergeCell ref="Q24:S24"/>
    <mergeCell ref="W28:Y28"/>
    <mergeCell ref="T25:V25"/>
    <mergeCell ref="T18:V18"/>
    <mergeCell ref="W27:Y27"/>
    <mergeCell ref="Q18:S18"/>
    <mergeCell ref="W21:Y21"/>
    <mergeCell ref="W23:Y23"/>
    <mergeCell ref="T27:V27"/>
    <mergeCell ref="W20:Y20"/>
    <mergeCell ref="AC24:AD24"/>
    <mergeCell ref="W29:Y29"/>
    <mergeCell ref="W18:Y18"/>
    <mergeCell ref="T19:V19"/>
    <mergeCell ref="T24:V24"/>
    <mergeCell ref="T23:V23"/>
    <mergeCell ref="T22:V22"/>
    <mergeCell ref="W22:Y22"/>
    <mergeCell ref="T21:V21"/>
    <mergeCell ref="T29:V29"/>
    <mergeCell ref="AG42:AI42"/>
    <mergeCell ref="AC25:AD25"/>
    <mergeCell ref="AC26:AD26"/>
    <mergeCell ref="AC60:AD60"/>
    <mergeCell ref="AG35:AI35"/>
    <mergeCell ref="AC35:AF35"/>
    <mergeCell ref="AC32:AD32"/>
    <mergeCell ref="AC30:AD30"/>
    <mergeCell ref="AC29:AD29"/>
    <mergeCell ref="AG43:AI43"/>
    <mergeCell ref="AG47:AI47"/>
    <mergeCell ref="AG48:AI48"/>
    <mergeCell ref="AC46:AR46"/>
    <mergeCell ref="AJ47:AO47"/>
    <mergeCell ref="Z32:AB32"/>
    <mergeCell ref="AM41:AO41"/>
    <mergeCell ref="AM42:AO42"/>
    <mergeCell ref="AP36:AR40"/>
    <mergeCell ref="AE17:AF33"/>
    <mergeCell ref="AE48:AF50"/>
    <mergeCell ref="A67:B67"/>
    <mergeCell ref="C67:D67"/>
    <mergeCell ref="G67:H67"/>
    <mergeCell ref="M65:N66"/>
    <mergeCell ref="O65:P66"/>
    <mergeCell ref="M67:N67"/>
    <mergeCell ref="O53:P54"/>
    <mergeCell ref="A74:B74"/>
    <mergeCell ref="C74:D74"/>
    <mergeCell ref="E74:F74"/>
    <mergeCell ref="A73:B73"/>
    <mergeCell ref="C73:D73"/>
    <mergeCell ref="G72:H72"/>
    <mergeCell ref="E72:F72"/>
    <mergeCell ref="E73:F73"/>
    <mergeCell ref="C72:D72"/>
    <mergeCell ref="AP67:AR67"/>
    <mergeCell ref="AG67:AI67"/>
    <mergeCell ref="AM67:AO67"/>
    <mergeCell ref="AG74:AI74"/>
    <mergeCell ref="AP74:AR74"/>
    <mergeCell ref="AJ74:AL74"/>
    <mergeCell ref="AM74:AO74"/>
    <mergeCell ref="AP72:AR72"/>
    <mergeCell ref="AJ73:AL73"/>
    <mergeCell ref="AM73:AO73"/>
    <mergeCell ref="AC74:AD74"/>
    <mergeCell ref="AE67:AF74"/>
    <mergeCell ref="Q73:S73"/>
    <mergeCell ref="T73:V73"/>
    <mergeCell ref="W73:Y73"/>
    <mergeCell ref="Z73:AB73"/>
    <mergeCell ref="AC73:AD73"/>
    <mergeCell ref="Z74:AB74"/>
    <mergeCell ref="Z72:AB72"/>
    <mergeCell ref="AC67:AD67"/>
    <mergeCell ref="K73:L73"/>
    <mergeCell ref="M73:N73"/>
    <mergeCell ref="W72:Y72"/>
    <mergeCell ref="M74:N74"/>
    <mergeCell ref="W74:Y74"/>
    <mergeCell ref="Q74:S74"/>
    <mergeCell ref="T74:V74"/>
    <mergeCell ref="K72:L72"/>
    <mergeCell ref="K74:L74"/>
    <mergeCell ref="AM72:AO72"/>
    <mergeCell ref="T72:V72"/>
    <mergeCell ref="AP73:AR73"/>
    <mergeCell ref="AG73:AI73"/>
    <mergeCell ref="AJ65:AL66"/>
    <mergeCell ref="AM65:AO66"/>
    <mergeCell ref="T65:V66"/>
    <mergeCell ref="W65:Y66"/>
    <mergeCell ref="Z65:AB66"/>
    <mergeCell ref="AJ67:AL67"/>
    <mergeCell ref="AJ72:AL72"/>
    <mergeCell ref="AG72:AI72"/>
    <mergeCell ref="AC72:AD72"/>
    <mergeCell ref="Q67:S67"/>
    <mergeCell ref="T67:V67"/>
    <mergeCell ref="W67:Y67"/>
    <mergeCell ref="Q72:S72"/>
    <mergeCell ref="Z67:AB67"/>
    <mergeCell ref="AG70:AI70"/>
    <mergeCell ref="AG71:AI71"/>
    <mergeCell ref="AG65:AI66"/>
    <mergeCell ref="A65:B66"/>
    <mergeCell ref="C65:D66"/>
    <mergeCell ref="G65:H66"/>
    <mergeCell ref="E65:F66"/>
    <mergeCell ref="K65:L66"/>
    <mergeCell ref="Q65:S66"/>
    <mergeCell ref="AC64:AF64"/>
    <mergeCell ref="E53:F54"/>
    <mergeCell ref="G53:H54"/>
    <mergeCell ref="AC65:AD66"/>
    <mergeCell ref="T64:Y64"/>
    <mergeCell ref="AC63:AR63"/>
    <mergeCell ref="AJ64:AO64"/>
    <mergeCell ref="AE65:AF66"/>
    <mergeCell ref="AP65:AR66"/>
    <mergeCell ref="AG64:AI64"/>
    <mergeCell ref="AP64:AR64"/>
    <mergeCell ref="AG19:AI19"/>
    <mergeCell ref="AC31:AD31"/>
    <mergeCell ref="AC14:AF14"/>
    <mergeCell ref="AG14:AI14"/>
    <mergeCell ref="AJ32:AL32"/>
    <mergeCell ref="AM39:AO39"/>
    <mergeCell ref="AM38:AO38"/>
    <mergeCell ref="AM37:AO37"/>
    <mergeCell ref="AM40:AO40"/>
    <mergeCell ref="Z64:AB64"/>
    <mergeCell ref="Z33:AB33"/>
    <mergeCell ref="AC52:AF52"/>
    <mergeCell ref="AG44:AI44"/>
    <mergeCell ref="AG45:AI45"/>
    <mergeCell ref="AP35:AR35"/>
    <mergeCell ref="AM36:AO36"/>
    <mergeCell ref="AE36:AF45"/>
    <mergeCell ref="AC33:AD33"/>
    <mergeCell ref="AJ43:AL43"/>
    <mergeCell ref="AC13:AR13"/>
    <mergeCell ref="AJ14:AO14"/>
    <mergeCell ref="AP14:AR14"/>
    <mergeCell ref="AP33:AR33"/>
    <mergeCell ref="AM32:AO32"/>
    <mergeCell ref="A24:B24"/>
    <mergeCell ref="A25:B25"/>
    <mergeCell ref="AP32:AR32"/>
    <mergeCell ref="AG32:AI32"/>
    <mergeCell ref="A26:B26"/>
    <mergeCell ref="A28:B28"/>
    <mergeCell ref="W24:Y24"/>
    <mergeCell ref="T32:V32"/>
    <mergeCell ref="W31:Y31"/>
    <mergeCell ref="AJ42:AL42"/>
    <mergeCell ref="AG41:AI41"/>
    <mergeCell ref="AJ38:AL38"/>
    <mergeCell ref="A33:B33"/>
    <mergeCell ref="C36:D36"/>
    <mergeCell ref="W25:Y25"/>
    <mergeCell ref="AG21:AI21"/>
    <mergeCell ref="AG22:AI22"/>
    <mergeCell ref="AG39:AI39"/>
    <mergeCell ref="AG38:AI38"/>
    <mergeCell ref="A21:B21"/>
    <mergeCell ref="A22:B22"/>
    <mergeCell ref="A23:B23"/>
    <mergeCell ref="A31:B31"/>
    <mergeCell ref="C33:D33"/>
    <mergeCell ref="A27:B27"/>
    <mergeCell ref="A29:B29"/>
    <mergeCell ref="A30:B30"/>
    <mergeCell ref="A39:B39"/>
    <mergeCell ref="C37:D37"/>
    <mergeCell ref="C38:D38"/>
    <mergeCell ref="A32:B32"/>
    <mergeCell ref="A38:B38"/>
    <mergeCell ref="C39:D39"/>
    <mergeCell ref="C29:D29"/>
    <mergeCell ref="A51:L52"/>
    <mergeCell ref="C40:D40"/>
    <mergeCell ref="C41:D41"/>
    <mergeCell ref="G49:H49"/>
    <mergeCell ref="AM33:AO33"/>
    <mergeCell ref="A36:B36"/>
    <mergeCell ref="A42:B42"/>
    <mergeCell ref="A41:B41"/>
    <mergeCell ref="AG50:AI50"/>
    <mergeCell ref="A37:B37"/>
    <mergeCell ref="G48:H48"/>
    <mergeCell ref="C44:D44"/>
    <mergeCell ref="A44:B44"/>
    <mergeCell ref="C48:D48"/>
    <mergeCell ref="A40:B40"/>
    <mergeCell ref="G40:H40"/>
    <mergeCell ref="A45:B45"/>
    <mergeCell ref="A48:B48"/>
    <mergeCell ref="C53:D54"/>
    <mergeCell ref="C45:D45"/>
    <mergeCell ref="C50:D50"/>
    <mergeCell ref="A49:B49"/>
    <mergeCell ref="C42:D42"/>
    <mergeCell ref="C43:D43"/>
    <mergeCell ref="A43:B43"/>
    <mergeCell ref="C49:D49"/>
    <mergeCell ref="A53:B54"/>
    <mergeCell ref="A50:B50"/>
    <mergeCell ref="Q33:S33"/>
    <mergeCell ref="K44:L44"/>
    <mergeCell ref="K40:L40"/>
    <mergeCell ref="Z31:AB31"/>
    <mergeCell ref="W33:Y33"/>
    <mergeCell ref="G50:H50"/>
    <mergeCell ref="G45:H45"/>
    <mergeCell ref="G39:H39"/>
    <mergeCell ref="W32:Y32"/>
    <mergeCell ref="T33:V33"/>
    <mergeCell ref="AP28:AR28"/>
    <mergeCell ref="AG28:AI28"/>
    <mergeCell ref="AJ29:AL29"/>
    <mergeCell ref="AM29:AO29"/>
    <mergeCell ref="AP29:AR29"/>
    <mergeCell ref="AG26:AI26"/>
    <mergeCell ref="AJ28:AL28"/>
    <mergeCell ref="AM28:AO28"/>
    <mergeCell ref="AP26:AR26"/>
    <mergeCell ref="AJ27:AL27"/>
    <mergeCell ref="AP31:AR31"/>
    <mergeCell ref="AG31:AI31"/>
    <mergeCell ref="AJ30:AL30"/>
    <mergeCell ref="AM30:AO30"/>
    <mergeCell ref="AP30:AR30"/>
    <mergeCell ref="AG30:AI30"/>
    <mergeCell ref="AM18:AO18"/>
    <mergeCell ref="AC18:AD18"/>
    <mergeCell ref="AG18:AI18"/>
    <mergeCell ref="AM15:AO16"/>
    <mergeCell ref="AP15:AR16"/>
    <mergeCell ref="AJ23:AL23"/>
    <mergeCell ref="AM23:AO23"/>
    <mergeCell ref="AG23:AI23"/>
    <mergeCell ref="AP18:AR18"/>
    <mergeCell ref="AM17:AO17"/>
    <mergeCell ref="AP17:AR17"/>
    <mergeCell ref="AC17:AD17"/>
    <mergeCell ref="AJ15:AL16"/>
    <mergeCell ref="AC15:AD16"/>
    <mergeCell ref="Z30:AB30"/>
    <mergeCell ref="AJ21:AL21"/>
    <mergeCell ref="AP25:AR25"/>
    <mergeCell ref="AJ24:AL24"/>
    <mergeCell ref="AM19:AO19"/>
    <mergeCell ref="AP19:AR19"/>
    <mergeCell ref="AJ41:AL41"/>
    <mergeCell ref="AJ45:AL45"/>
    <mergeCell ref="AE15:AF16"/>
    <mergeCell ref="AC27:AD27"/>
    <mergeCell ref="AC47:AF47"/>
    <mergeCell ref="AC23:AD23"/>
    <mergeCell ref="AC20:AD20"/>
    <mergeCell ref="AG40:AI40"/>
    <mergeCell ref="AC19:AD19"/>
    <mergeCell ref="AG15:AI16"/>
    <mergeCell ref="Z36:AB40"/>
    <mergeCell ref="AG17:AI17"/>
    <mergeCell ref="AJ17:AL17"/>
    <mergeCell ref="AJ18:AL18"/>
    <mergeCell ref="AJ19:AL19"/>
    <mergeCell ref="AC21:AD21"/>
    <mergeCell ref="AJ22:AL22"/>
    <mergeCell ref="AJ33:AL33"/>
    <mergeCell ref="AG29:AI29"/>
    <mergeCell ref="AC34:AR34"/>
    <mergeCell ref="AC22:AD22"/>
    <mergeCell ref="AJ20:AL20"/>
    <mergeCell ref="AP20:AR20"/>
    <mergeCell ref="AP21:AR21"/>
    <mergeCell ref="AP23:AR23"/>
    <mergeCell ref="AM22:AO22"/>
    <mergeCell ref="AP22:AR22"/>
    <mergeCell ref="AM20:AO20"/>
    <mergeCell ref="AM21:AO21"/>
    <mergeCell ref="AG20:AI20"/>
    <mergeCell ref="Q36:S36"/>
    <mergeCell ref="Q37:S37"/>
    <mergeCell ref="AM24:AO24"/>
    <mergeCell ref="AP24:AR24"/>
    <mergeCell ref="AP27:AR27"/>
    <mergeCell ref="AG27:AI27"/>
    <mergeCell ref="AM25:AO25"/>
    <mergeCell ref="AJ26:AL26"/>
    <mergeCell ref="AM26:AO26"/>
    <mergeCell ref="AJ36:AL36"/>
    <mergeCell ref="AG36:AI36"/>
    <mergeCell ref="AG37:AI37"/>
    <mergeCell ref="AG24:AI24"/>
    <mergeCell ref="AJ25:AL25"/>
    <mergeCell ref="AJ31:AL31"/>
    <mergeCell ref="AG33:AI33"/>
    <mergeCell ref="AG25:AI25"/>
    <mergeCell ref="AJ35:AO35"/>
    <mergeCell ref="AM27:AO27"/>
    <mergeCell ref="AM31:AO31"/>
    <mergeCell ref="AJ39:AL39"/>
    <mergeCell ref="AJ37:AL37"/>
    <mergeCell ref="I21:J21"/>
    <mergeCell ref="I22:J22"/>
    <mergeCell ref="I23:J23"/>
    <mergeCell ref="I24:J24"/>
    <mergeCell ref="I33:J33"/>
    <mergeCell ref="I38:J38"/>
    <mergeCell ref="Q28:S28"/>
    <mergeCell ref="I28:J28"/>
    <mergeCell ref="I19:J19"/>
    <mergeCell ref="G19:H19"/>
    <mergeCell ref="G22:H22"/>
    <mergeCell ref="G23:H23"/>
    <mergeCell ref="I20:J20"/>
    <mergeCell ref="C25:D25"/>
    <mergeCell ref="C23:D23"/>
    <mergeCell ref="G24:H24"/>
    <mergeCell ref="G20:H20"/>
    <mergeCell ref="G21:H21"/>
    <mergeCell ref="G29:H29"/>
    <mergeCell ref="G28:H28"/>
    <mergeCell ref="G17:H17"/>
    <mergeCell ref="G27:H27"/>
    <mergeCell ref="G18:H18"/>
    <mergeCell ref="G37:H37"/>
    <mergeCell ref="G25:H25"/>
    <mergeCell ref="G33:H33"/>
    <mergeCell ref="G30:H30"/>
    <mergeCell ref="G36:H36"/>
    <mergeCell ref="K33:L33"/>
    <mergeCell ref="G31:H31"/>
    <mergeCell ref="I31:J31"/>
    <mergeCell ref="G26:H26"/>
    <mergeCell ref="G43:H43"/>
    <mergeCell ref="I30:J30"/>
    <mergeCell ref="G32:H32"/>
    <mergeCell ref="K32:L32"/>
    <mergeCell ref="K39:L39"/>
    <mergeCell ref="I43:J43"/>
    <mergeCell ref="I29:J29"/>
    <mergeCell ref="K28:L28"/>
    <mergeCell ref="M28:N28"/>
    <mergeCell ref="M29:N29"/>
    <mergeCell ref="K29:L29"/>
    <mergeCell ref="I32:J32"/>
    <mergeCell ref="K31:L31"/>
    <mergeCell ref="M32:N32"/>
    <mergeCell ref="K30:L30"/>
    <mergeCell ref="G38:H38"/>
    <mergeCell ref="M35:P35"/>
    <mergeCell ref="K45:L45"/>
    <mergeCell ref="K41:L41"/>
    <mergeCell ref="I36:J36"/>
    <mergeCell ref="G44:H44"/>
    <mergeCell ref="G42:H42"/>
    <mergeCell ref="I40:J40"/>
    <mergeCell ref="I37:J37"/>
    <mergeCell ref="I39:J39"/>
    <mergeCell ref="Q47:S47"/>
    <mergeCell ref="Q32:S32"/>
    <mergeCell ref="K27:L27"/>
    <mergeCell ref="Q31:S31"/>
    <mergeCell ref="Q30:S30"/>
    <mergeCell ref="Q29:S29"/>
    <mergeCell ref="Q39:S39"/>
    <mergeCell ref="M30:N30"/>
    <mergeCell ref="M31:N31"/>
    <mergeCell ref="K37:L37"/>
    <mergeCell ref="I50:J50"/>
    <mergeCell ref="I25:J25"/>
    <mergeCell ref="I26:J26"/>
    <mergeCell ref="I27:J27"/>
    <mergeCell ref="K48:L48"/>
    <mergeCell ref="K50:L50"/>
    <mergeCell ref="I48:J48"/>
    <mergeCell ref="I44:J44"/>
    <mergeCell ref="K26:L26"/>
    <mergeCell ref="K36:L36"/>
    <mergeCell ref="K17:L17"/>
    <mergeCell ref="K25:L25"/>
    <mergeCell ref="I17:J17"/>
    <mergeCell ref="I18:J18"/>
    <mergeCell ref="K22:L22"/>
    <mergeCell ref="K23:L23"/>
    <mergeCell ref="K24:L24"/>
    <mergeCell ref="K18:L18"/>
    <mergeCell ref="K21:L21"/>
    <mergeCell ref="K19:L19"/>
    <mergeCell ref="O17:P33"/>
    <mergeCell ref="M20:N20"/>
    <mergeCell ref="Z21:AB21"/>
    <mergeCell ref="Q19:S19"/>
    <mergeCell ref="Z23:AB23"/>
    <mergeCell ref="M19:N19"/>
    <mergeCell ref="M22:N22"/>
    <mergeCell ref="Q22:S22"/>
    <mergeCell ref="Z24:AB24"/>
    <mergeCell ref="M33:N33"/>
    <mergeCell ref="W36:Y36"/>
    <mergeCell ref="W37:Y37"/>
    <mergeCell ref="T36:V36"/>
    <mergeCell ref="T37:V37"/>
    <mergeCell ref="M24:N24"/>
    <mergeCell ref="T45:V45"/>
    <mergeCell ref="M25:N25"/>
    <mergeCell ref="M26:N26"/>
    <mergeCell ref="W26:Y26"/>
    <mergeCell ref="W30:Y30"/>
    <mergeCell ref="Z17:AB17"/>
    <mergeCell ref="Q20:S20"/>
    <mergeCell ref="Z20:AB20"/>
    <mergeCell ref="Z29:AB29"/>
    <mergeCell ref="Z22:AB22"/>
    <mergeCell ref="Z25:AB25"/>
    <mergeCell ref="Q23:S23"/>
    <mergeCell ref="Q26:S26"/>
    <mergeCell ref="Z19:AB19"/>
    <mergeCell ref="W17:Y17"/>
    <mergeCell ref="Z14:AB14"/>
    <mergeCell ref="M17:N17"/>
    <mergeCell ref="F11:H11"/>
    <mergeCell ref="I11:K11"/>
    <mergeCell ref="M15:N16"/>
    <mergeCell ref="K15:L16"/>
    <mergeCell ref="T15:V16"/>
    <mergeCell ref="O15:P16"/>
    <mergeCell ref="W15:Y16"/>
    <mergeCell ref="Z15:AB16"/>
    <mergeCell ref="A11:C11"/>
    <mergeCell ref="D11:E11"/>
    <mergeCell ref="A7:C7"/>
    <mergeCell ref="A8:X9"/>
    <mergeCell ref="A18:B18"/>
    <mergeCell ref="A19:B19"/>
    <mergeCell ref="A17:B17"/>
    <mergeCell ref="E15:F16"/>
    <mergeCell ref="G15:H16"/>
    <mergeCell ref="C18:D18"/>
    <mergeCell ref="C17:D17"/>
    <mergeCell ref="Q15:S16"/>
    <mergeCell ref="T40:V40"/>
    <mergeCell ref="T48:V48"/>
    <mergeCell ref="M23:N23"/>
    <mergeCell ref="Q25:S25"/>
    <mergeCell ref="T39:V39"/>
    <mergeCell ref="O46:AB46"/>
    <mergeCell ref="M47:P47"/>
    <mergeCell ref="Z18:AB18"/>
    <mergeCell ref="T38:V38"/>
    <mergeCell ref="T41:V41"/>
    <mergeCell ref="T43:V43"/>
    <mergeCell ref="W44:Y44"/>
    <mergeCell ref="W38:Y38"/>
    <mergeCell ref="Q40:S40"/>
    <mergeCell ref="W40:Y40"/>
    <mergeCell ref="W41:Y41"/>
    <mergeCell ref="W42:Y42"/>
    <mergeCell ref="W43:Y43"/>
    <mergeCell ref="W60:Y60"/>
    <mergeCell ref="AG55:AI55"/>
    <mergeCell ref="Q43:S43"/>
    <mergeCell ref="T44:V44"/>
    <mergeCell ref="T47:Y47"/>
    <mergeCell ref="T42:V42"/>
    <mergeCell ref="Q55:S55"/>
    <mergeCell ref="T55:V55"/>
    <mergeCell ref="W48:Y48"/>
    <mergeCell ref="W45:Y45"/>
    <mergeCell ref="Z50:AB50"/>
    <mergeCell ref="AG49:AI49"/>
    <mergeCell ref="Q61:S61"/>
    <mergeCell ref="T61:V61"/>
    <mergeCell ref="AG61:AI61"/>
    <mergeCell ref="Z53:AB54"/>
    <mergeCell ref="T60:V60"/>
    <mergeCell ref="Q53:S54"/>
    <mergeCell ref="AC61:AD61"/>
    <mergeCell ref="Z61:AB61"/>
    <mergeCell ref="T62:V62"/>
    <mergeCell ref="AC56:AD56"/>
    <mergeCell ref="W62:Y62"/>
    <mergeCell ref="AP41:AR45"/>
    <mergeCell ref="T53:V54"/>
    <mergeCell ref="T49:V49"/>
    <mergeCell ref="T50:V50"/>
    <mergeCell ref="AP50:AR50"/>
    <mergeCell ref="AM44:AO44"/>
    <mergeCell ref="W49:Y49"/>
    <mergeCell ref="AP53:AR54"/>
    <mergeCell ref="AM53:AO54"/>
    <mergeCell ref="AG53:AI54"/>
    <mergeCell ref="AC53:AD54"/>
    <mergeCell ref="AE53:AF54"/>
    <mergeCell ref="W53:Y54"/>
    <mergeCell ref="AM43:AO43"/>
    <mergeCell ref="AM45:AO45"/>
    <mergeCell ref="AM59:AO59"/>
    <mergeCell ref="AJ53:AL54"/>
    <mergeCell ref="AJ48:AL48"/>
    <mergeCell ref="AM48:AO48"/>
    <mergeCell ref="AJ55:AL55"/>
    <mergeCell ref="AM55:AO55"/>
    <mergeCell ref="AJ50:AL50"/>
    <mergeCell ref="AJ52:AO52"/>
    <mergeCell ref="AP52:AR52"/>
    <mergeCell ref="AC59:AD59"/>
    <mergeCell ref="AG56:AI56"/>
    <mergeCell ref="AP47:AR47"/>
    <mergeCell ref="AP61:AR61"/>
    <mergeCell ref="AJ49:AL49"/>
    <mergeCell ref="AM49:AO49"/>
    <mergeCell ref="AP48:AR49"/>
    <mergeCell ref="AP55:AR55"/>
    <mergeCell ref="AM50:AO50"/>
    <mergeCell ref="AP62:AR62"/>
    <mergeCell ref="AC51:AR51"/>
    <mergeCell ref="AG62:AI62"/>
    <mergeCell ref="AC62:AD62"/>
    <mergeCell ref="AG52:AI52"/>
    <mergeCell ref="AJ62:AL62"/>
    <mergeCell ref="AP60:AR60"/>
    <mergeCell ref="AG60:AI60"/>
    <mergeCell ref="AP59:AR59"/>
    <mergeCell ref="AM62:AO62"/>
    <mergeCell ref="I55:J55"/>
    <mergeCell ref="AM61:AO61"/>
    <mergeCell ref="AM60:AO60"/>
    <mergeCell ref="AG58:AI58"/>
    <mergeCell ref="AJ58:AL58"/>
    <mergeCell ref="AJ56:AL56"/>
    <mergeCell ref="AM56:AO56"/>
    <mergeCell ref="AJ59:AL59"/>
    <mergeCell ref="AJ60:AL60"/>
    <mergeCell ref="AJ61:AL61"/>
    <mergeCell ref="W50:Y50"/>
    <mergeCell ref="AC55:AD55"/>
    <mergeCell ref="A61:B61"/>
    <mergeCell ref="W61:Y61"/>
    <mergeCell ref="Q60:S60"/>
    <mergeCell ref="Z60:AB60"/>
    <mergeCell ref="C55:D55"/>
    <mergeCell ref="K60:L60"/>
    <mergeCell ref="M60:N60"/>
    <mergeCell ref="A55:B55"/>
    <mergeCell ref="T56:V56"/>
    <mergeCell ref="W56:Y56"/>
    <mergeCell ref="Q52:S52"/>
    <mergeCell ref="T52:Y52"/>
    <mergeCell ref="Q56:S56"/>
    <mergeCell ref="W55:Y55"/>
    <mergeCell ref="Q64:S64"/>
    <mergeCell ref="C61:D61"/>
    <mergeCell ref="G61:H61"/>
    <mergeCell ref="I61:J61"/>
    <mergeCell ref="K62:L62"/>
    <mergeCell ref="K61:L61"/>
    <mergeCell ref="O55:P62"/>
    <mergeCell ref="G55:H55"/>
    <mergeCell ref="Q62:S62"/>
    <mergeCell ref="M55:N55"/>
    <mergeCell ref="A60:B60"/>
    <mergeCell ref="G62:H62"/>
    <mergeCell ref="C60:D60"/>
    <mergeCell ref="G60:H60"/>
    <mergeCell ref="I60:J60"/>
    <mergeCell ref="Z52:AB52"/>
    <mergeCell ref="T57:V57"/>
    <mergeCell ref="K53:L54"/>
    <mergeCell ref="M53:N54"/>
    <mergeCell ref="Z55:AB55"/>
    <mergeCell ref="A95:S95"/>
    <mergeCell ref="A90:S90"/>
    <mergeCell ref="A91:S91"/>
    <mergeCell ref="A92:S92"/>
    <mergeCell ref="A93:S93"/>
    <mergeCell ref="G74:H74"/>
    <mergeCell ref="G87:H87"/>
    <mergeCell ref="A89:S89"/>
    <mergeCell ref="O67:P74"/>
    <mergeCell ref="A94:S94"/>
    <mergeCell ref="I74:J74"/>
    <mergeCell ref="K55:L55"/>
    <mergeCell ref="K38:L38"/>
    <mergeCell ref="M61:N61"/>
    <mergeCell ref="M72:N72"/>
    <mergeCell ref="G56:H56"/>
    <mergeCell ref="I56:J56"/>
    <mergeCell ref="K67:L67"/>
    <mergeCell ref="I45:J45"/>
    <mergeCell ref="I42:J42"/>
    <mergeCell ref="M62:N62"/>
    <mergeCell ref="K43:L43"/>
    <mergeCell ref="K42:L42"/>
    <mergeCell ref="I62:J62"/>
    <mergeCell ref="I49:J49"/>
    <mergeCell ref="K49:L49"/>
    <mergeCell ref="K56:L56"/>
    <mergeCell ref="M56:N56"/>
    <mergeCell ref="K59:L59"/>
    <mergeCell ref="I58:J58"/>
    <mergeCell ref="K58:L58"/>
    <mergeCell ref="A46:L47"/>
    <mergeCell ref="G58:H58"/>
    <mergeCell ref="I53:J54"/>
    <mergeCell ref="Q41:S41"/>
    <mergeCell ref="G41:H41"/>
    <mergeCell ref="I41:J41"/>
    <mergeCell ref="O51:AB51"/>
    <mergeCell ref="M52:P52"/>
    <mergeCell ref="W57:Y57"/>
    <mergeCell ref="AG87:AI87"/>
    <mergeCell ref="AE79:AF87"/>
    <mergeCell ref="AC87:AD87"/>
    <mergeCell ref="Z87:AB87"/>
    <mergeCell ref="AC83:AD83"/>
    <mergeCell ref="AJ84:AL84"/>
    <mergeCell ref="Z86:AB86"/>
    <mergeCell ref="AJ85:AL85"/>
    <mergeCell ref="AP80:AR80"/>
    <mergeCell ref="AM80:AO80"/>
    <mergeCell ref="AJ80:AL80"/>
    <mergeCell ref="AG80:AI80"/>
    <mergeCell ref="AP86:AR86"/>
    <mergeCell ref="AM86:AO86"/>
    <mergeCell ref="AJ86:AL86"/>
    <mergeCell ref="AG86:AI86"/>
    <mergeCell ref="AM84:AO84"/>
    <mergeCell ref="AM85:AO85"/>
    <mergeCell ref="W86:Y86"/>
    <mergeCell ref="AP87:AR87"/>
    <mergeCell ref="C86:D86"/>
    <mergeCell ref="C87:D87"/>
    <mergeCell ref="T86:V86"/>
    <mergeCell ref="Q86:S86"/>
    <mergeCell ref="W87:Y87"/>
    <mergeCell ref="AC86:AD86"/>
    <mergeCell ref="AM87:AO87"/>
    <mergeCell ref="AJ87:AL87"/>
    <mergeCell ref="A86:B86"/>
    <mergeCell ref="C84:D84"/>
    <mergeCell ref="T87:V87"/>
    <mergeCell ref="Q87:S87"/>
    <mergeCell ref="M87:N87"/>
    <mergeCell ref="K87:L87"/>
    <mergeCell ref="I87:J87"/>
    <mergeCell ref="M86:N86"/>
    <mergeCell ref="K86:L86"/>
    <mergeCell ref="I86:J86"/>
    <mergeCell ref="A87:B87"/>
    <mergeCell ref="E86:F86"/>
    <mergeCell ref="E87:F87"/>
    <mergeCell ref="I80:J80"/>
    <mergeCell ref="G80:H80"/>
    <mergeCell ref="C80:D80"/>
    <mergeCell ref="A80:B80"/>
    <mergeCell ref="G86:H86"/>
    <mergeCell ref="A81:B81"/>
    <mergeCell ref="A82:B82"/>
    <mergeCell ref="A83:B83"/>
    <mergeCell ref="A84:B84"/>
    <mergeCell ref="A85:B85"/>
    <mergeCell ref="AC80:AD80"/>
    <mergeCell ref="Z80:AB80"/>
    <mergeCell ref="W80:Y80"/>
    <mergeCell ref="T80:V80"/>
    <mergeCell ref="Q80:S80"/>
    <mergeCell ref="W82:Y82"/>
    <mergeCell ref="Z82:AB82"/>
    <mergeCell ref="M80:N80"/>
    <mergeCell ref="K80:L80"/>
    <mergeCell ref="M79:N79"/>
    <mergeCell ref="K79:L79"/>
    <mergeCell ref="AP79:AR79"/>
    <mergeCell ref="AM79:AO79"/>
    <mergeCell ref="AJ79:AL79"/>
    <mergeCell ref="AG79:AI79"/>
    <mergeCell ref="AC79:AD79"/>
    <mergeCell ref="Z79:AB79"/>
    <mergeCell ref="A79:B79"/>
    <mergeCell ref="AP77:AR78"/>
    <mergeCell ref="AM77:AO78"/>
    <mergeCell ref="AJ77:AL78"/>
    <mergeCell ref="AG77:AI78"/>
    <mergeCell ref="AE77:AF78"/>
    <mergeCell ref="AC77:AD78"/>
    <mergeCell ref="W79:Y79"/>
    <mergeCell ref="T79:V79"/>
    <mergeCell ref="A77:B78"/>
    <mergeCell ref="Z77:AB78"/>
    <mergeCell ref="W77:Y78"/>
    <mergeCell ref="T77:V78"/>
    <mergeCell ref="Q77:S78"/>
    <mergeCell ref="O77:P78"/>
    <mergeCell ref="M77:N78"/>
    <mergeCell ref="G77:H78"/>
    <mergeCell ref="I79:J79"/>
    <mergeCell ref="G79:H79"/>
    <mergeCell ref="Q79:S79"/>
    <mergeCell ref="E77:F78"/>
    <mergeCell ref="C77:D78"/>
    <mergeCell ref="C79:D79"/>
    <mergeCell ref="O79:P87"/>
    <mergeCell ref="K81:L81"/>
    <mergeCell ref="M81:N81"/>
    <mergeCell ref="AC75:AR75"/>
    <mergeCell ref="AP76:AR76"/>
    <mergeCell ref="AJ76:AO76"/>
    <mergeCell ref="AG76:AI76"/>
    <mergeCell ref="AC76:AF76"/>
    <mergeCell ref="G85:H85"/>
    <mergeCell ref="Z76:AB76"/>
    <mergeCell ref="T76:Y76"/>
    <mergeCell ref="K77:L78"/>
    <mergeCell ref="I77:J78"/>
    <mergeCell ref="C81:D81"/>
    <mergeCell ref="C82:D82"/>
    <mergeCell ref="C83:D83"/>
    <mergeCell ref="C85:D85"/>
    <mergeCell ref="G82:H82"/>
    <mergeCell ref="I82:J82"/>
    <mergeCell ref="E85:F85"/>
    <mergeCell ref="K82:L82"/>
    <mergeCell ref="M82:N82"/>
    <mergeCell ref="G81:H81"/>
    <mergeCell ref="I81:J81"/>
    <mergeCell ref="I85:J85"/>
    <mergeCell ref="K83:L83"/>
    <mergeCell ref="M83:N83"/>
    <mergeCell ref="G84:H84"/>
    <mergeCell ref="I84:J84"/>
    <mergeCell ref="K84:L84"/>
    <mergeCell ref="M84:N84"/>
    <mergeCell ref="G83:H83"/>
    <mergeCell ref="I83:J83"/>
    <mergeCell ref="K85:L85"/>
    <mergeCell ref="M85:N85"/>
    <mergeCell ref="Q81:S81"/>
    <mergeCell ref="Q82:S82"/>
    <mergeCell ref="Q83:S83"/>
    <mergeCell ref="Q84:S84"/>
    <mergeCell ref="Q85:S85"/>
    <mergeCell ref="T84:V84"/>
    <mergeCell ref="W84:Y84"/>
    <mergeCell ref="Z84:AB84"/>
    <mergeCell ref="AC84:AD84"/>
    <mergeCell ref="T81:V81"/>
    <mergeCell ref="W81:Y81"/>
    <mergeCell ref="Z81:AB81"/>
    <mergeCell ref="AC81:AD81"/>
    <mergeCell ref="T82:V82"/>
    <mergeCell ref="AC82:AD82"/>
    <mergeCell ref="T85:V85"/>
    <mergeCell ref="W85:Y85"/>
    <mergeCell ref="Z85:AB85"/>
    <mergeCell ref="AC85:AD85"/>
    <mergeCell ref="AG81:AI81"/>
    <mergeCell ref="AJ81:AL81"/>
    <mergeCell ref="AG83:AI83"/>
    <mergeCell ref="AJ83:AL83"/>
    <mergeCell ref="AG85:AI85"/>
    <mergeCell ref="AG84:AI84"/>
    <mergeCell ref="AP84:AR84"/>
    <mergeCell ref="AM81:AO81"/>
    <mergeCell ref="AP81:AR81"/>
    <mergeCell ref="AG82:AI82"/>
    <mergeCell ref="AJ82:AL82"/>
    <mergeCell ref="AM82:AO82"/>
    <mergeCell ref="AP82:AR82"/>
    <mergeCell ref="AP83:AR83"/>
    <mergeCell ref="AP85:AR85"/>
    <mergeCell ref="A56:B56"/>
    <mergeCell ref="C56:D56"/>
    <mergeCell ref="A57:B57"/>
    <mergeCell ref="C57:D57"/>
    <mergeCell ref="A58:B58"/>
    <mergeCell ref="C58:D58"/>
    <mergeCell ref="A59:B59"/>
    <mergeCell ref="C59:D59"/>
    <mergeCell ref="AM83:AO83"/>
    <mergeCell ref="T83:V83"/>
    <mergeCell ref="W83:Y83"/>
    <mergeCell ref="Z83:AB83"/>
    <mergeCell ref="M58:N58"/>
    <mergeCell ref="Q58:S58"/>
    <mergeCell ref="AG59:AI59"/>
    <mergeCell ref="M59:N59"/>
    <mergeCell ref="Q59:S59"/>
    <mergeCell ref="Z59:AB59"/>
    <mergeCell ref="T58:V58"/>
    <mergeCell ref="A75:L76"/>
    <mergeCell ref="G57:H57"/>
    <mergeCell ref="I57:J57"/>
    <mergeCell ref="K57:L57"/>
    <mergeCell ref="M57:N57"/>
    <mergeCell ref="Q57:S57"/>
    <mergeCell ref="Q76:S76"/>
    <mergeCell ref="I67:J67"/>
    <mergeCell ref="G59:H59"/>
    <mergeCell ref="I59:J59"/>
    <mergeCell ref="W58:Y58"/>
    <mergeCell ref="AM58:AO58"/>
    <mergeCell ref="T59:V59"/>
    <mergeCell ref="Z57:AB57"/>
    <mergeCell ref="AC57:AD57"/>
    <mergeCell ref="AC58:AD58"/>
    <mergeCell ref="W59:Y59"/>
    <mergeCell ref="AP56:AR56"/>
    <mergeCell ref="AG57:AI57"/>
    <mergeCell ref="AJ57:AL57"/>
    <mergeCell ref="AM57:AO57"/>
    <mergeCell ref="AP57:AR57"/>
    <mergeCell ref="Z58:AB58"/>
    <mergeCell ref="AP58:AR58"/>
    <mergeCell ref="Z56:AB56"/>
    <mergeCell ref="AE55:AF62"/>
    <mergeCell ref="Z62:AB62"/>
    <mergeCell ref="AJ44:AL44"/>
    <mergeCell ref="Q35:S35"/>
    <mergeCell ref="T35:Y35"/>
    <mergeCell ref="Q42:S42"/>
    <mergeCell ref="Q44:S44"/>
    <mergeCell ref="Q45:S45"/>
    <mergeCell ref="Q38:S38"/>
    <mergeCell ref="Z41:AB45"/>
    <mergeCell ref="AJ40:AL40"/>
    <mergeCell ref="W39:Y39"/>
    <mergeCell ref="M3:X3"/>
    <mergeCell ref="A4:L4"/>
    <mergeCell ref="M4:O4"/>
    <mergeCell ref="P4:X4"/>
    <mergeCell ref="A5:L6"/>
    <mergeCell ref="M5:N5"/>
    <mergeCell ref="P5:Q5"/>
    <mergeCell ref="S5:U5"/>
    <mergeCell ref="V5:X5"/>
    <mergeCell ref="M6:O6"/>
    <mergeCell ref="E22:F22"/>
    <mergeCell ref="P6:X6"/>
    <mergeCell ref="D7:H7"/>
    <mergeCell ref="I7:J7"/>
    <mergeCell ref="K7:L7"/>
    <mergeCell ref="M7:O7"/>
    <mergeCell ref="P7:X7"/>
    <mergeCell ref="M18:N18"/>
    <mergeCell ref="I15:J16"/>
    <mergeCell ref="Q17:S17"/>
    <mergeCell ref="O13:AB13"/>
    <mergeCell ref="M14:P14"/>
    <mergeCell ref="E23:F23"/>
    <mergeCell ref="E24:F24"/>
    <mergeCell ref="E25:F25"/>
    <mergeCell ref="A13:L14"/>
    <mergeCell ref="C15:D16"/>
    <mergeCell ref="A15:B16"/>
    <mergeCell ref="T14:Y14"/>
    <mergeCell ref="E21:F21"/>
    <mergeCell ref="E26:F26"/>
    <mergeCell ref="E17:F17"/>
    <mergeCell ref="E18:F18"/>
    <mergeCell ref="E19:F19"/>
    <mergeCell ref="E20:F20"/>
    <mergeCell ref="O34:AB34"/>
    <mergeCell ref="A34:L35"/>
    <mergeCell ref="Q27:S27"/>
    <mergeCell ref="Z27:AB27"/>
    <mergeCell ref="Z26:AB26"/>
    <mergeCell ref="O36:P45"/>
    <mergeCell ref="O48:P50"/>
    <mergeCell ref="Z35:AB35"/>
    <mergeCell ref="Z47:AB47"/>
    <mergeCell ref="Z48:AB49"/>
    <mergeCell ref="M36:N45"/>
    <mergeCell ref="M48:N50"/>
    <mergeCell ref="Q48:S48"/>
    <mergeCell ref="Q49:S49"/>
    <mergeCell ref="Q50:S50"/>
    <mergeCell ref="O63:AB63"/>
    <mergeCell ref="M64:P64"/>
    <mergeCell ref="O75:AB75"/>
    <mergeCell ref="M76:P76"/>
    <mergeCell ref="E36:F36"/>
    <mergeCell ref="E37:F37"/>
    <mergeCell ref="E38:F38"/>
    <mergeCell ref="E39:F39"/>
    <mergeCell ref="E40:F40"/>
    <mergeCell ref="E41:F41"/>
    <mergeCell ref="E55:F55"/>
    <mergeCell ref="E56:F56"/>
    <mergeCell ref="E57:F57"/>
    <mergeCell ref="E58:F58"/>
    <mergeCell ref="E59:F59"/>
    <mergeCell ref="E42:F42"/>
    <mergeCell ref="E43:F43"/>
    <mergeCell ref="E44:F44"/>
    <mergeCell ref="E45:F45"/>
    <mergeCell ref="E48:F48"/>
    <mergeCell ref="A63:L64"/>
    <mergeCell ref="I72:J72"/>
    <mergeCell ref="A62:B62"/>
    <mergeCell ref="C62:D62"/>
    <mergeCell ref="G73:H73"/>
    <mergeCell ref="I73:J73"/>
    <mergeCell ref="I65:J66"/>
    <mergeCell ref="A72:B72"/>
    <mergeCell ref="I68:J68"/>
    <mergeCell ref="K68:L68"/>
    <mergeCell ref="E79:F79"/>
    <mergeCell ref="E80:F80"/>
    <mergeCell ref="E81:F81"/>
    <mergeCell ref="E82:F82"/>
    <mergeCell ref="E83:F83"/>
    <mergeCell ref="E84:F84"/>
    <mergeCell ref="C19:D19"/>
    <mergeCell ref="C20:D20"/>
    <mergeCell ref="C21:D21"/>
    <mergeCell ref="C22:D22"/>
    <mergeCell ref="C24:D24"/>
    <mergeCell ref="C28:D28"/>
    <mergeCell ref="C27:D27"/>
    <mergeCell ref="C26:D26"/>
    <mergeCell ref="E50:F50"/>
    <mergeCell ref="E49:F49"/>
    <mergeCell ref="E29:F29"/>
    <mergeCell ref="E30:F30"/>
    <mergeCell ref="E33:F33"/>
    <mergeCell ref="C30:D30"/>
    <mergeCell ref="C31:D31"/>
    <mergeCell ref="C32:D32"/>
    <mergeCell ref="E27:F27"/>
    <mergeCell ref="E28:F28"/>
    <mergeCell ref="E31:F31"/>
    <mergeCell ref="E32:F32"/>
    <mergeCell ref="E68:F68"/>
    <mergeCell ref="G68:H68"/>
    <mergeCell ref="E60:F60"/>
    <mergeCell ref="E61:F61"/>
    <mergeCell ref="E62:F62"/>
    <mergeCell ref="E67:F67"/>
    <mergeCell ref="E69:F69"/>
    <mergeCell ref="G69:H69"/>
    <mergeCell ref="I69:J69"/>
    <mergeCell ref="K69:L69"/>
    <mergeCell ref="M69:N69"/>
    <mergeCell ref="A68:B68"/>
    <mergeCell ref="C68:D68"/>
    <mergeCell ref="M68:N68"/>
    <mergeCell ref="A69:B69"/>
    <mergeCell ref="C69:D69"/>
    <mergeCell ref="A70:B70"/>
    <mergeCell ref="C70:D70"/>
    <mergeCell ref="E70:F70"/>
    <mergeCell ref="G70:H70"/>
    <mergeCell ref="I70:J70"/>
    <mergeCell ref="K70:L70"/>
    <mergeCell ref="M70:N70"/>
    <mergeCell ref="Q68:S68"/>
    <mergeCell ref="Q69:S69"/>
    <mergeCell ref="Q70:S70"/>
    <mergeCell ref="Q71:S71"/>
    <mergeCell ref="T68:V68"/>
    <mergeCell ref="T69:V69"/>
    <mergeCell ref="T70:V70"/>
    <mergeCell ref="T71:V71"/>
    <mergeCell ref="M71:N71"/>
    <mergeCell ref="W68:Y68"/>
    <mergeCell ref="W69:Y69"/>
    <mergeCell ref="W70:Y70"/>
    <mergeCell ref="W71:Y71"/>
    <mergeCell ref="Z68:AB68"/>
    <mergeCell ref="Z69:AB69"/>
    <mergeCell ref="Z70:AB70"/>
    <mergeCell ref="Z71:AB71"/>
    <mergeCell ref="AM68:AO68"/>
    <mergeCell ref="AM69:AO69"/>
    <mergeCell ref="AM70:AO70"/>
    <mergeCell ref="AM71:AO71"/>
    <mergeCell ref="AC68:AD68"/>
    <mergeCell ref="AC69:AD69"/>
    <mergeCell ref="AC70:AD70"/>
    <mergeCell ref="AC71:AD71"/>
    <mergeCell ref="AG68:AI68"/>
    <mergeCell ref="AG69:AI69"/>
    <mergeCell ref="A71:B71"/>
    <mergeCell ref="C71:D71"/>
    <mergeCell ref="E71:F71"/>
    <mergeCell ref="G71:H71"/>
    <mergeCell ref="I71:J71"/>
    <mergeCell ref="K71:L71"/>
    <mergeCell ref="AC36:AD45"/>
    <mergeCell ref="AC48:AD50"/>
    <mergeCell ref="AP68:AR68"/>
    <mergeCell ref="AP69:AR69"/>
    <mergeCell ref="AP70:AR70"/>
    <mergeCell ref="AP71:AR71"/>
    <mergeCell ref="AJ68:AL68"/>
    <mergeCell ref="AJ69:AL69"/>
    <mergeCell ref="AJ70:AL70"/>
    <mergeCell ref="AJ71:AL71"/>
  </mergeCells>
  <conditionalFormatting sqref="AP17:AR33">
    <cfRule type="cellIs" priority="56" dxfId="7" operator="equal" stopIfTrue="1">
      <formula>"-"</formula>
    </cfRule>
    <cfRule type="cellIs" priority="57" dxfId="5" operator="notBetween" stopIfTrue="1">
      <formula>-0.2</formula>
      <formula>0.2</formula>
    </cfRule>
    <cfRule type="cellIs" priority="58" dxfId="48" operator="between" stopIfTrue="1">
      <formula>-0.2</formula>
      <formula>0.2</formula>
    </cfRule>
  </conditionalFormatting>
  <conditionalFormatting sqref="AP36:AR40">
    <cfRule type="cellIs" priority="53" dxfId="7" operator="equal" stopIfTrue="1">
      <formula>"-"</formula>
    </cfRule>
    <cfRule type="cellIs" priority="54" dxfId="6" operator="equal" stopIfTrue="1">
      <formula>"OK"</formula>
    </cfRule>
    <cfRule type="cellIs" priority="55" dxfId="5" operator="equal" stopIfTrue="1">
      <formula>"IKKE OK"</formula>
    </cfRule>
  </conditionalFormatting>
  <conditionalFormatting sqref="AP48:AR49">
    <cfRule type="cellIs" priority="50" dxfId="5" operator="equal" stopIfTrue="1">
      <formula>"IKKE OK"</formula>
    </cfRule>
    <cfRule type="cellIs" priority="51" dxfId="6" operator="equal" stopIfTrue="1">
      <formula>"OK"</formula>
    </cfRule>
    <cfRule type="cellIs" priority="52" dxfId="7" operator="equal" stopIfTrue="1">
      <formula>"-"</formula>
    </cfRule>
  </conditionalFormatting>
  <conditionalFormatting sqref="AP55:AR55 AP60:AR62">
    <cfRule type="cellIs" priority="47" dxfId="7" operator="equal" stopIfTrue="1">
      <formula>"-"</formula>
    </cfRule>
    <cfRule type="cellIs" priority="48" dxfId="5" operator="notBetween" stopIfTrue="1">
      <formula>-0.2</formula>
      <formula>0.2</formula>
    </cfRule>
    <cfRule type="cellIs" priority="49" dxfId="48" operator="between" stopIfTrue="1">
      <formula>-0.2</formula>
      <formula>0.2</formula>
    </cfRule>
  </conditionalFormatting>
  <conditionalFormatting sqref="AP67:AR74">
    <cfRule type="cellIs" priority="44" dxfId="7" operator="equal" stopIfTrue="1">
      <formula>"-"</formula>
    </cfRule>
    <cfRule type="cellIs" priority="45" dxfId="5" operator="notBetween" stopIfTrue="1">
      <formula>-0.2</formula>
      <formula>0.2</formula>
    </cfRule>
    <cfRule type="cellIs" priority="46" dxfId="48" operator="between" stopIfTrue="1">
      <formula>-0.2</formula>
      <formula>0.2</formula>
    </cfRule>
  </conditionalFormatting>
  <conditionalFormatting sqref="AP83:AR83">
    <cfRule type="cellIs" priority="26" dxfId="7" operator="equal" stopIfTrue="1">
      <formula>"-"</formula>
    </cfRule>
    <cfRule type="cellIs" priority="27" dxfId="5" operator="notBetween" stopIfTrue="1">
      <formula>-0.2</formula>
      <formula>0.2</formula>
    </cfRule>
    <cfRule type="cellIs" priority="28" dxfId="48" operator="between" stopIfTrue="1">
      <formula>-0.2</formula>
      <formula>0.2</formula>
    </cfRule>
  </conditionalFormatting>
  <conditionalFormatting sqref="AP84:AR84">
    <cfRule type="cellIs" priority="23" dxfId="7" operator="equal" stopIfTrue="1">
      <formula>"-"</formula>
    </cfRule>
    <cfRule type="cellIs" priority="24" dxfId="5" operator="notBetween" stopIfTrue="1">
      <formula>-0.2</formula>
      <formula>0.2</formula>
    </cfRule>
    <cfRule type="cellIs" priority="25" dxfId="48" operator="between" stopIfTrue="1">
      <formula>-0.2</formula>
      <formula>0.2</formula>
    </cfRule>
  </conditionalFormatting>
  <conditionalFormatting sqref="AP79:AR80 AP86:AR87">
    <cfRule type="cellIs" priority="35" dxfId="7" operator="equal" stopIfTrue="1">
      <formula>"-"</formula>
    </cfRule>
    <cfRule type="cellIs" priority="36" dxfId="5" operator="notBetween" stopIfTrue="1">
      <formula>-0.2</formula>
      <formula>0.2</formula>
    </cfRule>
    <cfRule type="cellIs" priority="37" dxfId="48" operator="between" stopIfTrue="1">
      <formula>-0.2</formula>
      <formula>0.2</formula>
    </cfRule>
  </conditionalFormatting>
  <conditionalFormatting sqref="AP85:AR85">
    <cfRule type="cellIs" priority="20" dxfId="7" operator="equal" stopIfTrue="1">
      <formula>"-"</formula>
    </cfRule>
    <cfRule type="cellIs" priority="21" dxfId="5" operator="notBetween" stopIfTrue="1">
      <formula>-0.2</formula>
      <formula>0.2</formula>
    </cfRule>
    <cfRule type="cellIs" priority="22" dxfId="48" operator="between" stopIfTrue="1">
      <formula>-0.2</formula>
      <formula>0.2</formula>
    </cfRule>
  </conditionalFormatting>
  <conditionalFormatting sqref="AP81:AR81">
    <cfRule type="cellIs" priority="32" dxfId="7" operator="equal" stopIfTrue="1">
      <formula>"-"</formula>
    </cfRule>
    <cfRule type="cellIs" priority="33" dxfId="5" operator="notBetween" stopIfTrue="1">
      <formula>-0.2</formula>
      <formula>0.2</formula>
    </cfRule>
    <cfRule type="cellIs" priority="34" dxfId="48" operator="between" stopIfTrue="1">
      <formula>-0.2</formula>
      <formula>0.2</formula>
    </cfRule>
  </conditionalFormatting>
  <conditionalFormatting sqref="AP82:AR82">
    <cfRule type="cellIs" priority="29" dxfId="7" operator="equal" stopIfTrue="1">
      <formula>"-"</formula>
    </cfRule>
    <cfRule type="cellIs" priority="30" dxfId="5" operator="notBetween" stopIfTrue="1">
      <formula>-0.2</formula>
      <formula>0.2</formula>
    </cfRule>
    <cfRule type="cellIs" priority="31" dxfId="48" operator="between" stopIfTrue="1">
      <formula>-0.2</formula>
      <formula>0.2</formula>
    </cfRule>
  </conditionalFormatting>
  <conditionalFormatting sqref="AP56:AR56">
    <cfRule type="cellIs" priority="17" dxfId="7" operator="equal" stopIfTrue="1">
      <formula>"-"</formula>
    </cfRule>
    <cfRule type="cellIs" priority="18" dxfId="5" operator="notBetween" stopIfTrue="1">
      <formula>-0.2</formula>
      <formula>0.2</formula>
    </cfRule>
    <cfRule type="cellIs" priority="19" dxfId="48" operator="between" stopIfTrue="1">
      <formula>-0.2</formula>
      <formula>0.2</formula>
    </cfRule>
  </conditionalFormatting>
  <conditionalFormatting sqref="AP57:AR57">
    <cfRule type="cellIs" priority="14" dxfId="7" operator="equal" stopIfTrue="1">
      <formula>"-"</formula>
    </cfRule>
    <cfRule type="cellIs" priority="15" dxfId="5" operator="notBetween" stopIfTrue="1">
      <formula>-0.2</formula>
      <formula>0.2</formula>
    </cfRule>
    <cfRule type="cellIs" priority="16" dxfId="48" operator="between" stopIfTrue="1">
      <formula>-0.2</formula>
      <formula>0.2</formula>
    </cfRule>
  </conditionalFormatting>
  <conditionalFormatting sqref="AP58:AR58">
    <cfRule type="cellIs" priority="11" dxfId="7" operator="equal" stopIfTrue="1">
      <formula>"-"</formula>
    </cfRule>
    <cfRule type="cellIs" priority="12" dxfId="5" operator="notBetween" stopIfTrue="1">
      <formula>-0.2</formula>
      <formula>0.2</formula>
    </cfRule>
    <cfRule type="cellIs" priority="13" dxfId="48" operator="between" stopIfTrue="1">
      <formula>-0.2</formula>
      <formula>0.2</formula>
    </cfRule>
  </conditionalFormatting>
  <conditionalFormatting sqref="AP59:AR59">
    <cfRule type="cellIs" priority="8" dxfId="7" operator="equal" stopIfTrue="1">
      <formula>"-"</formula>
    </cfRule>
    <cfRule type="cellIs" priority="9" dxfId="5" operator="notBetween" stopIfTrue="1">
      <formula>-0.2</formula>
      <formula>0.2</formula>
    </cfRule>
    <cfRule type="cellIs" priority="10" dxfId="48" operator="between" stopIfTrue="1">
      <formula>-0.2</formula>
      <formula>0.2</formula>
    </cfRule>
  </conditionalFormatting>
  <conditionalFormatting sqref="Z36:AB40">
    <cfRule type="cellIs" priority="5" dxfId="7" operator="equal" stopIfTrue="1">
      <formula>"-"</formula>
    </cfRule>
    <cfRule type="cellIs" priority="6" dxfId="6" operator="equal" stopIfTrue="1">
      <formula>"OK"</formula>
    </cfRule>
    <cfRule type="cellIs" priority="7" dxfId="5" operator="equal" stopIfTrue="1">
      <formula>"IKKE OK"</formula>
    </cfRule>
  </conditionalFormatting>
  <conditionalFormatting sqref="Z48:AB49">
    <cfRule type="cellIs" priority="2" dxfId="5" operator="equal" stopIfTrue="1">
      <formula>"IKKE OK"</formula>
    </cfRule>
    <cfRule type="cellIs" priority="3" dxfId="6" operator="equal" stopIfTrue="1">
      <formula>"OK"</formula>
    </cfRule>
    <cfRule type="cellIs" priority="4" dxfId="7" operator="equal" stopIfTrue="1">
      <formula>"-"</formula>
    </cfRule>
  </conditionalFormatting>
  <conditionalFormatting sqref="M1:X2">
    <cfRule type="cellIs" priority="1" dxfId="0" operator="equal" stopIfTrue="1">
      <formula>""</formula>
    </cfRule>
  </conditionalFormatting>
  <dataValidations count="1">
    <dataValidation type="list" allowBlank="1" showInputMessage="1" showErrorMessage="1" sqref="O17:P33 O79:P87 O67:P74 O55:P62 AE67:AF74 AE17:AF33 AE36:AF45 AE48:AF50 AE55:AF62 O48:P50 AE79:AF87 O36:P45">
      <formula1>"10,100"</formula1>
    </dataValidation>
  </dataValidations>
  <printOptions/>
  <pageMargins left="0.7" right="0.7" top="0.75" bottom="0.75" header="0.3" footer="0.3"/>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92D050"/>
  </sheetPr>
  <dimension ref="A1:AV87"/>
  <sheetViews>
    <sheetView zoomScalePageLayoutView="0" workbookViewId="0" topLeftCell="A1">
      <selection activeCell="A82" sqref="A82:S82"/>
    </sheetView>
  </sheetViews>
  <sheetFormatPr defaultColWidth="9.140625" defaultRowHeight="12.75"/>
  <cols>
    <col min="14" max="14" width="11.7109375" style="0" customWidth="1"/>
    <col min="15" max="15" width="15.421875" style="0" customWidth="1"/>
    <col min="17" max="17" width="8.8515625" style="0" customWidth="1"/>
    <col min="18" max="18" width="10.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IF(Oplysningsside!I61="",IF(Oplysningsside!I48="","",Oplysningsside!I48),Oplysningsside!I61)</f>
      </c>
      <c r="P5" s="453" t="s">
        <v>204</v>
      </c>
      <c r="Q5" s="450"/>
      <c r="R5" s="128">
        <f>IF(Oplysningsside!L61="",IF(Oplysningsside!L48="","",Oplysningsside!L48),Oplysningsside!L61)</f>
      </c>
      <c r="S5" s="301" t="s">
        <v>203</v>
      </c>
      <c r="T5" s="302"/>
      <c r="U5" s="302"/>
      <c r="V5" s="450">
        <f>IF(Oplysningsside!O61="",IF(Oplysningsside!O48="","",Oplysningsside!O48),Oplysningsside!O61)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308</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1253">
        <f>+Oplysningsside!J9</f>
        <v>43077</v>
      </c>
      <c r="J11" s="1254"/>
      <c r="K11" s="1255"/>
    </row>
    <row r="12" spans="1:48"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row>
    <row r="13" spans="1:48" ht="12.75" customHeight="1">
      <c r="A13" s="1099" t="s">
        <v>186</v>
      </c>
      <c r="B13" s="1100"/>
      <c r="C13" s="1100"/>
      <c r="D13" s="1100"/>
      <c r="E13" s="1100"/>
      <c r="F13" s="1100"/>
      <c r="G13" s="1100"/>
      <c r="H13" s="1100"/>
      <c r="I13" s="1100"/>
      <c r="J13" s="1100"/>
      <c r="K13" s="1100"/>
      <c r="L13" s="1100"/>
      <c r="M13" s="1221" t="s">
        <v>297</v>
      </c>
      <c r="N13" s="1222"/>
      <c r="O13" s="1222"/>
      <c r="P13" s="1222"/>
      <c r="Q13" s="1222"/>
      <c r="R13" s="1222"/>
      <c r="S13" s="1222"/>
      <c r="T13" s="1222"/>
      <c r="U13" s="1222"/>
      <c r="V13" s="1222"/>
      <c r="W13" s="1222"/>
      <c r="X13" s="1222"/>
      <c r="Y13" s="1222"/>
      <c r="Z13" s="1222"/>
      <c r="AA13" s="1222"/>
      <c r="AB13" s="1222"/>
      <c r="AC13" s="1223"/>
      <c r="AD13" s="1221" t="s">
        <v>8</v>
      </c>
      <c r="AE13" s="1222"/>
      <c r="AF13" s="1222"/>
      <c r="AG13" s="1222"/>
      <c r="AH13" s="1222"/>
      <c r="AI13" s="1222"/>
      <c r="AJ13" s="1222"/>
      <c r="AK13" s="1222"/>
      <c r="AL13" s="1222"/>
      <c r="AM13" s="1222"/>
      <c r="AN13" s="1222"/>
      <c r="AO13" s="1222"/>
      <c r="AP13" s="1222"/>
      <c r="AQ13" s="1222"/>
      <c r="AR13" s="1222"/>
      <c r="AS13" s="1222"/>
      <c r="AT13" s="1222"/>
      <c r="AU13" s="1222"/>
      <c r="AV13" s="1223"/>
    </row>
    <row r="14" spans="1:48" ht="15.75" customHeight="1" thickBot="1">
      <c r="A14" s="1102"/>
      <c r="B14" s="1103"/>
      <c r="C14" s="1103"/>
      <c r="D14" s="1103"/>
      <c r="E14" s="1103"/>
      <c r="F14" s="1103"/>
      <c r="G14" s="1103"/>
      <c r="H14" s="1103"/>
      <c r="I14" s="1103"/>
      <c r="J14" s="1103"/>
      <c r="K14" s="1103"/>
      <c r="L14" s="1103"/>
      <c r="M14" s="1114" t="s">
        <v>339</v>
      </c>
      <c r="N14" s="1115"/>
      <c r="O14" s="1115"/>
      <c r="P14" s="1163"/>
      <c r="Q14" s="1115" t="s">
        <v>187</v>
      </c>
      <c r="R14" s="1115"/>
      <c r="S14" s="1115"/>
      <c r="T14" s="1115"/>
      <c r="U14" s="1115"/>
      <c r="V14" s="1115" t="s">
        <v>169</v>
      </c>
      <c r="W14" s="1115"/>
      <c r="X14" s="1115"/>
      <c r="Y14" s="1115"/>
      <c r="Z14" s="1115" t="s">
        <v>170</v>
      </c>
      <c r="AA14" s="1115"/>
      <c r="AB14" s="1115"/>
      <c r="AC14" s="1122"/>
      <c r="AD14" s="1236" t="s">
        <v>171</v>
      </c>
      <c r="AE14" s="1164"/>
      <c r="AF14" s="1164"/>
      <c r="AG14" s="1235"/>
      <c r="AH14" s="1114" t="s">
        <v>187</v>
      </c>
      <c r="AI14" s="1115"/>
      <c r="AJ14" s="1115"/>
      <c r="AK14" s="1115"/>
      <c r="AL14" s="1115"/>
      <c r="AM14" s="1115" t="s">
        <v>169</v>
      </c>
      <c r="AN14" s="1115"/>
      <c r="AO14" s="1115"/>
      <c r="AP14" s="1115"/>
      <c r="AQ14" s="1115" t="s">
        <v>188</v>
      </c>
      <c r="AR14" s="1115"/>
      <c r="AS14" s="1251" t="s">
        <v>170</v>
      </c>
      <c r="AT14" s="1251"/>
      <c r="AU14" s="1251"/>
      <c r="AV14" s="1252"/>
    </row>
    <row r="15" spans="1:48" ht="12.75" customHeight="1">
      <c r="A15" s="1141" t="s">
        <v>172</v>
      </c>
      <c r="B15" s="1106"/>
      <c r="C15" s="1105" t="s">
        <v>12</v>
      </c>
      <c r="D15" s="1139"/>
      <c r="E15" s="1105" t="s">
        <v>175</v>
      </c>
      <c r="F15" s="1106"/>
      <c r="G15" s="1105" t="s">
        <v>176</v>
      </c>
      <c r="H15" s="1106"/>
      <c r="I15" s="1105" t="s">
        <v>136</v>
      </c>
      <c r="J15" s="1106"/>
      <c r="K15" s="1169" t="s">
        <v>177</v>
      </c>
      <c r="L15" s="1179"/>
      <c r="M15" s="1141" t="s">
        <v>173</v>
      </c>
      <c r="N15" s="1139"/>
      <c r="O15" s="1106" t="s">
        <v>174</v>
      </c>
      <c r="P15" s="1139"/>
      <c r="Q15" s="1234" t="s">
        <v>189</v>
      </c>
      <c r="R15" s="1234" t="s">
        <v>190</v>
      </c>
      <c r="S15" s="1234" t="s">
        <v>191</v>
      </c>
      <c r="T15" s="1234" t="s">
        <v>192</v>
      </c>
      <c r="U15" s="1234" t="s">
        <v>193</v>
      </c>
      <c r="V15" s="1240" t="s">
        <v>194</v>
      </c>
      <c r="W15" s="1240"/>
      <c r="X15" s="1240" t="s">
        <v>195</v>
      </c>
      <c r="Y15" s="1240"/>
      <c r="Z15" s="1226" t="s">
        <v>196</v>
      </c>
      <c r="AA15" s="1226"/>
      <c r="AB15" s="1226" t="s">
        <v>197</v>
      </c>
      <c r="AC15" s="1227"/>
      <c r="AD15" s="1141" t="s">
        <v>173</v>
      </c>
      <c r="AE15" s="1139"/>
      <c r="AF15" s="1106" t="s">
        <v>174</v>
      </c>
      <c r="AG15" s="1139"/>
      <c r="AH15" s="1234" t="s">
        <v>189</v>
      </c>
      <c r="AI15" s="1234" t="s">
        <v>190</v>
      </c>
      <c r="AJ15" s="1234" t="s">
        <v>191</v>
      </c>
      <c r="AK15" s="1234" t="s">
        <v>192</v>
      </c>
      <c r="AL15" s="1234" t="s">
        <v>193</v>
      </c>
      <c r="AM15" s="1240" t="s">
        <v>194</v>
      </c>
      <c r="AN15" s="1240"/>
      <c r="AO15" s="1240" t="s">
        <v>195</v>
      </c>
      <c r="AP15" s="1240"/>
      <c r="AQ15" s="1234" t="s">
        <v>196</v>
      </c>
      <c r="AR15" s="1234"/>
      <c r="AS15" s="1234" t="s">
        <v>197</v>
      </c>
      <c r="AT15" s="1234"/>
      <c r="AU15" s="1234" t="s">
        <v>198</v>
      </c>
      <c r="AV15" s="1239"/>
    </row>
    <row r="16" spans="1:48" ht="12.75" customHeight="1">
      <c r="A16" s="1207"/>
      <c r="B16" s="1208"/>
      <c r="C16" s="1209"/>
      <c r="D16" s="1210"/>
      <c r="E16" s="1209"/>
      <c r="F16" s="1208"/>
      <c r="G16" s="1209"/>
      <c r="H16" s="1208"/>
      <c r="I16" s="1209"/>
      <c r="J16" s="1208"/>
      <c r="K16" s="1186"/>
      <c r="L16" s="1187"/>
      <c r="M16" s="1207"/>
      <c r="N16" s="1210"/>
      <c r="O16" s="1208"/>
      <c r="P16" s="1210"/>
      <c r="Q16" s="1228"/>
      <c r="R16" s="1228"/>
      <c r="S16" s="1228"/>
      <c r="T16" s="1228"/>
      <c r="U16" s="1228"/>
      <c r="V16" s="1237"/>
      <c r="W16" s="1237"/>
      <c r="X16" s="1237"/>
      <c r="Y16" s="1237"/>
      <c r="Z16" s="1228"/>
      <c r="AA16" s="1228"/>
      <c r="AB16" s="1228"/>
      <c r="AC16" s="1229"/>
      <c r="AD16" s="1207"/>
      <c r="AE16" s="1210"/>
      <c r="AF16" s="1208"/>
      <c r="AG16" s="1210"/>
      <c r="AH16" s="1228"/>
      <c r="AI16" s="1228"/>
      <c r="AJ16" s="1228"/>
      <c r="AK16" s="1228"/>
      <c r="AL16" s="1228"/>
      <c r="AM16" s="1237"/>
      <c r="AN16" s="1237"/>
      <c r="AO16" s="1237"/>
      <c r="AP16" s="1237"/>
      <c r="AQ16" s="1228"/>
      <c r="AR16" s="1228"/>
      <c r="AS16" s="1228"/>
      <c r="AT16" s="1228"/>
      <c r="AU16" s="1228"/>
      <c r="AV16" s="1229"/>
    </row>
    <row r="17" spans="1:48" ht="12.75" customHeight="1">
      <c r="A17" s="1142"/>
      <c r="B17" s="1108"/>
      <c r="C17" s="1107"/>
      <c r="D17" s="1140"/>
      <c r="E17" s="1107"/>
      <c r="F17" s="1108"/>
      <c r="G17" s="1107"/>
      <c r="H17" s="1108"/>
      <c r="I17" s="1107"/>
      <c r="J17" s="1108"/>
      <c r="K17" s="1171"/>
      <c r="L17" s="1181"/>
      <c r="M17" s="1142"/>
      <c r="N17" s="1140"/>
      <c r="O17" s="1108"/>
      <c r="P17" s="1140"/>
      <c r="Q17" s="1228"/>
      <c r="R17" s="1228"/>
      <c r="S17" s="1228"/>
      <c r="T17" s="1228"/>
      <c r="U17" s="1228"/>
      <c r="V17" s="1237"/>
      <c r="W17" s="1237"/>
      <c r="X17" s="1237"/>
      <c r="Y17" s="1237"/>
      <c r="Z17" s="1228"/>
      <c r="AA17" s="1228"/>
      <c r="AB17" s="1228"/>
      <c r="AC17" s="1229"/>
      <c r="AD17" s="1142"/>
      <c r="AE17" s="1140"/>
      <c r="AF17" s="1108"/>
      <c r="AG17" s="1140"/>
      <c r="AH17" s="1228"/>
      <c r="AI17" s="1228"/>
      <c r="AJ17" s="1228"/>
      <c r="AK17" s="1228"/>
      <c r="AL17" s="1228"/>
      <c r="AM17" s="1237"/>
      <c r="AN17" s="1237"/>
      <c r="AO17" s="1237"/>
      <c r="AP17" s="1237"/>
      <c r="AQ17" s="1228"/>
      <c r="AR17" s="1228"/>
      <c r="AS17" s="1228"/>
      <c r="AT17" s="1228"/>
      <c r="AU17" s="1228"/>
      <c r="AV17" s="1229"/>
    </row>
    <row r="18" spans="1:48" ht="12.75">
      <c r="A18" s="488"/>
      <c r="B18" s="432"/>
      <c r="C18" s="431"/>
      <c r="D18" s="1089"/>
      <c r="E18" s="431"/>
      <c r="F18" s="1089"/>
      <c r="G18" s="431"/>
      <c r="H18" s="432"/>
      <c r="I18" s="431"/>
      <c r="J18" s="1089"/>
      <c r="K18" s="431"/>
      <c r="L18" s="432"/>
      <c r="M18" s="488"/>
      <c r="N18" s="1089"/>
      <c r="O18" s="1212"/>
      <c r="P18" s="1213"/>
      <c r="Q18" s="52"/>
      <c r="R18" s="52"/>
      <c r="S18" s="52"/>
      <c r="T18" s="52"/>
      <c r="U18" s="54"/>
      <c r="V18" s="1088" t="str">
        <f>IF(AND(Q18&lt;&gt;"",R18&lt;&gt;"",S18&lt;&gt;"",T18&lt;&gt;"",U18&lt;&gt;""),M18*$O$18*(((Q18/C18)+((2*AVERAGE(R18:U18))/C18))/3),"-")</f>
        <v>-</v>
      </c>
      <c r="W18" s="1088"/>
      <c r="X18" s="1090" t="str">
        <f>IF(V18="-","-",V18/K18)</f>
        <v>-</v>
      </c>
      <c r="Y18" s="1090"/>
      <c r="Z18" s="399"/>
      <c r="AA18" s="399"/>
      <c r="AB18" s="1232" t="str">
        <f>IF(AND(V18&lt;&gt;"-",Z18&lt;&gt;""),(V18-Z18)/Z18,"-")</f>
        <v>-</v>
      </c>
      <c r="AC18" s="1233"/>
      <c r="AD18" s="488"/>
      <c r="AE18" s="1089"/>
      <c r="AF18" s="1212"/>
      <c r="AG18" s="1213"/>
      <c r="AH18" s="52"/>
      <c r="AI18" s="52"/>
      <c r="AJ18" s="52"/>
      <c r="AK18" s="52"/>
      <c r="AL18" s="54"/>
      <c r="AM18" s="1088" t="str">
        <f aca="true" t="shared" si="0" ref="AM18:AM34">IF(AND(AH18&lt;&gt;"",AI18&lt;&gt;"",AJ18&lt;&gt;"",AK18&lt;&gt;"",AL18&lt;&gt;""),AD18*$AF$18*(((AH18/C18)+((2*AVERAGE(AI18:AL18))/C18))/3),"-")</f>
        <v>-</v>
      </c>
      <c r="AN18" s="1088"/>
      <c r="AO18" s="1090" t="str">
        <f aca="true" t="shared" si="1" ref="AO18:AO34">IF(AM18="-","-",AM18/K18)</f>
        <v>-</v>
      </c>
      <c r="AP18" s="1090"/>
      <c r="AQ18" s="399"/>
      <c r="AR18" s="399"/>
      <c r="AS18" s="1224" t="str">
        <f>IF(AND(AM18&lt;&gt;"-",AQ18&lt;&gt;""),(AM18-AQ18)/AQ18,"-")</f>
        <v>-</v>
      </c>
      <c r="AT18" s="1224"/>
      <c r="AU18" s="1224" t="str">
        <f>IF(OR(AM18="-",V18="-"),"-",(AM18-V18)/V18)</f>
        <v>-</v>
      </c>
      <c r="AV18" s="1225"/>
    </row>
    <row r="19" spans="1:48" ht="12.75">
      <c r="A19" s="488"/>
      <c r="B19" s="432"/>
      <c r="C19" s="431"/>
      <c r="D19" s="1089"/>
      <c r="E19" s="431"/>
      <c r="F19" s="1089"/>
      <c r="G19" s="431"/>
      <c r="H19" s="432"/>
      <c r="I19" s="431"/>
      <c r="J19" s="1089"/>
      <c r="K19" s="431"/>
      <c r="L19" s="432"/>
      <c r="M19" s="488"/>
      <c r="N19" s="1089"/>
      <c r="O19" s="1214"/>
      <c r="P19" s="1083"/>
      <c r="Q19" s="52"/>
      <c r="R19" s="52"/>
      <c r="S19" s="52"/>
      <c r="T19" s="52"/>
      <c r="U19" s="54"/>
      <c r="V19" s="1088" t="str">
        <f aca="true" t="shared" si="2" ref="V19:V34">IF(AND(Q19&lt;&gt;"",R19&lt;&gt;"",S19&lt;&gt;"",T19&lt;&gt;"",U19&lt;&gt;""),M19*$O$18*(((Q19/C19)+((2*AVERAGE(R19:U19))/C19))/3),"-")</f>
        <v>-</v>
      </c>
      <c r="W19" s="1088"/>
      <c r="X19" s="1090" t="str">
        <f aca="true" t="shared" si="3" ref="X19:X34">IF(V19="-","-",V19/K19)</f>
        <v>-</v>
      </c>
      <c r="Y19" s="1090"/>
      <c r="Z19" s="399"/>
      <c r="AA19" s="399"/>
      <c r="AB19" s="1224" t="str">
        <f aca="true" t="shared" si="4" ref="AB19:AB34">IF(AND(V19&lt;&gt;"-",Z19&lt;&gt;""),(V19-Z19)/Z19,"-")</f>
        <v>-</v>
      </c>
      <c r="AC19" s="1225"/>
      <c r="AD19" s="488"/>
      <c r="AE19" s="1089"/>
      <c r="AF19" s="1214"/>
      <c r="AG19" s="1083"/>
      <c r="AH19" s="52"/>
      <c r="AI19" s="52"/>
      <c r="AJ19" s="52"/>
      <c r="AK19" s="52"/>
      <c r="AL19" s="54"/>
      <c r="AM19" s="1088" t="str">
        <f t="shared" si="0"/>
        <v>-</v>
      </c>
      <c r="AN19" s="1088"/>
      <c r="AO19" s="1090" t="str">
        <f t="shared" si="1"/>
        <v>-</v>
      </c>
      <c r="AP19" s="1090"/>
      <c r="AQ19" s="399"/>
      <c r="AR19" s="399"/>
      <c r="AS19" s="1224" t="str">
        <f aca="true" t="shared" si="5" ref="AS19:AS34">IF(AND(AM19&lt;&gt;"-",AQ19&lt;&gt;""),(AM19-AQ19)/AQ19,"-")</f>
        <v>-</v>
      </c>
      <c r="AT19" s="1224"/>
      <c r="AU19" s="1224" t="str">
        <f aca="true" t="shared" si="6" ref="AU19:AU34">IF(OR(AM19="-",V19="-"),"-",(AM19-V19)/V19)</f>
        <v>-</v>
      </c>
      <c r="AV19" s="1225"/>
    </row>
    <row r="20" spans="1:48" ht="12.75">
      <c r="A20" s="488"/>
      <c r="B20" s="432"/>
      <c r="C20" s="431"/>
      <c r="D20" s="1089"/>
      <c r="E20" s="431"/>
      <c r="F20" s="1089"/>
      <c r="G20" s="431"/>
      <c r="H20" s="432"/>
      <c r="I20" s="431"/>
      <c r="J20" s="1089"/>
      <c r="K20" s="431"/>
      <c r="L20" s="432"/>
      <c r="M20" s="488"/>
      <c r="N20" s="1089"/>
      <c r="O20" s="1214"/>
      <c r="P20" s="1083"/>
      <c r="Q20" s="52"/>
      <c r="R20" s="52"/>
      <c r="S20" s="52"/>
      <c r="T20" s="52"/>
      <c r="U20" s="54"/>
      <c r="V20" s="1088" t="str">
        <f t="shared" si="2"/>
        <v>-</v>
      </c>
      <c r="W20" s="1088"/>
      <c r="X20" s="1090" t="str">
        <f t="shared" si="3"/>
        <v>-</v>
      </c>
      <c r="Y20" s="1090"/>
      <c r="Z20" s="399"/>
      <c r="AA20" s="399"/>
      <c r="AB20" s="1224" t="str">
        <f t="shared" si="4"/>
        <v>-</v>
      </c>
      <c r="AC20" s="1225"/>
      <c r="AD20" s="488"/>
      <c r="AE20" s="1089"/>
      <c r="AF20" s="1214"/>
      <c r="AG20" s="1083"/>
      <c r="AH20" s="52"/>
      <c r="AI20" s="52"/>
      <c r="AJ20" s="52"/>
      <c r="AK20" s="52"/>
      <c r="AL20" s="54"/>
      <c r="AM20" s="1088" t="str">
        <f t="shared" si="0"/>
        <v>-</v>
      </c>
      <c r="AN20" s="1088"/>
      <c r="AO20" s="1090" t="str">
        <f t="shared" si="1"/>
        <v>-</v>
      </c>
      <c r="AP20" s="1090"/>
      <c r="AQ20" s="399"/>
      <c r="AR20" s="399"/>
      <c r="AS20" s="1224" t="str">
        <f t="shared" si="5"/>
        <v>-</v>
      </c>
      <c r="AT20" s="1224"/>
      <c r="AU20" s="1224" t="str">
        <f t="shared" si="6"/>
        <v>-</v>
      </c>
      <c r="AV20" s="1225"/>
    </row>
    <row r="21" spans="1:48" ht="12.75">
      <c r="A21" s="488"/>
      <c r="B21" s="432"/>
      <c r="C21" s="431"/>
      <c r="D21" s="1089"/>
      <c r="E21" s="431"/>
      <c r="F21" s="1089"/>
      <c r="G21" s="431"/>
      <c r="H21" s="432"/>
      <c r="I21" s="431"/>
      <c r="J21" s="1089"/>
      <c r="K21" s="431"/>
      <c r="L21" s="432"/>
      <c r="M21" s="488"/>
      <c r="N21" s="1089"/>
      <c r="O21" s="1214"/>
      <c r="P21" s="1083"/>
      <c r="Q21" s="52"/>
      <c r="R21" s="52"/>
      <c r="S21" s="52"/>
      <c r="T21" s="52"/>
      <c r="U21" s="54"/>
      <c r="V21" s="1088" t="str">
        <f t="shared" si="2"/>
        <v>-</v>
      </c>
      <c r="W21" s="1088"/>
      <c r="X21" s="1090" t="str">
        <f t="shared" si="3"/>
        <v>-</v>
      </c>
      <c r="Y21" s="1090"/>
      <c r="Z21" s="399"/>
      <c r="AA21" s="399"/>
      <c r="AB21" s="1224" t="str">
        <f t="shared" si="4"/>
        <v>-</v>
      </c>
      <c r="AC21" s="1225"/>
      <c r="AD21" s="488"/>
      <c r="AE21" s="1089"/>
      <c r="AF21" s="1214"/>
      <c r="AG21" s="1083"/>
      <c r="AH21" s="52"/>
      <c r="AI21" s="52"/>
      <c r="AJ21" s="52"/>
      <c r="AK21" s="52"/>
      <c r="AL21" s="54"/>
      <c r="AM21" s="1088" t="str">
        <f t="shared" si="0"/>
        <v>-</v>
      </c>
      <c r="AN21" s="1088"/>
      <c r="AO21" s="1090" t="str">
        <f t="shared" si="1"/>
        <v>-</v>
      </c>
      <c r="AP21" s="1090"/>
      <c r="AQ21" s="399"/>
      <c r="AR21" s="399"/>
      <c r="AS21" s="1224" t="str">
        <f t="shared" si="5"/>
        <v>-</v>
      </c>
      <c r="AT21" s="1224"/>
      <c r="AU21" s="1224" t="str">
        <f t="shared" si="6"/>
        <v>-</v>
      </c>
      <c r="AV21" s="1225"/>
    </row>
    <row r="22" spans="1:48" ht="12.75">
      <c r="A22" s="488"/>
      <c r="B22" s="432"/>
      <c r="C22" s="431"/>
      <c r="D22" s="1089"/>
      <c r="E22" s="431"/>
      <c r="F22" s="1089"/>
      <c r="G22" s="431"/>
      <c r="H22" s="432"/>
      <c r="I22" s="431"/>
      <c r="J22" s="1089"/>
      <c r="K22" s="431"/>
      <c r="L22" s="432"/>
      <c r="M22" s="488"/>
      <c r="N22" s="1089"/>
      <c r="O22" s="1214"/>
      <c r="P22" s="1083"/>
      <c r="Q22" s="52"/>
      <c r="R22" s="52"/>
      <c r="S22" s="52"/>
      <c r="T22" s="52"/>
      <c r="U22" s="54"/>
      <c r="V22" s="1088" t="str">
        <f t="shared" si="2"/>
        <v>-</v>
      </c>
      <c r="W22" s="1088"/>
      <c r="X22" s="1090" t="str">
        <f t="shared" si="3"/>
        <v>-</v>
      </c>
      <c r="Y22" s="1090"/>
      <c r="Z22" s="399"/>
      <c r="AA22" s="399"/>
      <c r="AB22" s="1224" t="str">
        <f t="shared" si="4"/>
        <v>-</v>
      </c>
      <c r="AC22" s="1225"/>
      <c r="AD22" s="488"/>
      <c r="AE22" s="1089"/>
      <c r="AF22" s="1214"/>
      <c r="AG22" s="1083"/>
      <c r="AH22" s="52"/>
      <c r="AI22" s="52"/>
      <c r="AJ22" s="52"/>
      <c r="AK22" s="52"/>
      <c r="AL22" s="54"/>
      <c r="AM22" s="1088" t="str">
        <f t="shared" si="0"/>
        <v>-</v>
      </c>
      <c r="AN22" s="1088"/>
      <c r="AO22" s="1090" t="str">
        <f t="shared" si="1"/>
        <v>-</v>
      </c>
      <c r="AP22" s="1090"/>
      <c r="AQ22" s="399"/>
      <c r="AR22" s="399"/>
      <c r="AS22" s="1224" t="str">
        <f t="shared" si="5"/>
        <v>-</v>
      </c>
      <c r="AT22" s="1224"/>
      <c r="AU22" s="1224" t="str">
        <f t="shared" si="6"/>
        <v>-</v>
      </c>
      <c r="AV22" s="1225"/>
    </row>
    <row r="23" spans="1:48" ht="12.75">
      <c r="A23" s="488"/>
      <c r="B23" s="432"/>
      <c r="C23" s="431"/>
      <c r="D23" s="1089"/>
      <c r="E23" s="431"/>
      <c r="F23" s="1089"/>
      <c r="G23" s="431"/>
      <c r="H23" s="432"/>
      <c r="I23" s="431"/>
      <c r="J23" s="1089"/>
      <c r="K23" s="431"/>
      <c r="L23" s="432"/>
      <c r="M23" s="488"/>
      <c r="N23" s="1089"/>
      <c r="O23" s="1214"/>
      <c r="P23" s="1083"/>
      <c r="Q23" s="52"/>
      <c r="R23" s="52"/>
      <c r="S23" s="52"/>
      <c r="T23" s="52"/>
      <c r="U23" s="54"/>
      <c r="V23" s="1088" t="str">
        <f t="shared" si="2"/>
        <v>-</v>
      </c>
      <c r="W23" s="1088"/>
      <c r="X23" s="1090" t="str">
        <f t="shared" si="3"/>
        <v>-</v>
      </c>
      <c r="Y23" s="1090"/>
      <c r="Z23" s="399"/>
      <c r="AA23" s="399"/>
      <c r="AB23" s="1224" t="str">
        <f t="shared" si="4"/>
        <v>-</v>
      </c>
      <c r="AC23" s="1225"/>
      <c r="AD23" s="488"/>
      <c r="AE23" s="1089"/>
      <c r="AF23" s="1214"/>
      <c r="AG23" s="1083"/>
      <c r="AH23" s="52"/>
      <c r="AI23" s="52"/>
      <c r="AJ23" s="52"/>
      <c r="AK23" s="52"/>
      <c r="AL23" s="54"/>
      <c r="AM23" s="1088" t="str">
        <f t="shared" si="0"/>
        <v>-</v>
      </c>
      <c r="AN23" s="1088"/>
      <c r="AO23" s="1090" t="str">
        <f t="shared" si="1"/>
        <v>-</v>
      </c>
      <c r="AP23" s="1090"/>
      <c r="AQ23" s="399"/>
      <c r="AR23" s="399"/>
      <c r="AS23" s="1224" t="str">
        <f t="shared" si="5"/>
        <v>-</v>
      </c>
      <c r="AT23" s="1224"/>
      <c r="AU23" s="1224" t="str">
        <f t="shared" si="6"/>
        <v>-</v>
      </c>
      <c r="AV23" s="1225"/>
    </row>
    <row r="24" spans="1:48" ht="12.75">
      <c r="A24" s="488"/>
      <c r="B24" s="432"/>
      <c r="C24" s="431"/>
      <c r="D24" s="1089"/>
      <c r="E24" s="431"/>
      <c r="F24" s="1089"/>
      <c r="G24" s="431"/>
      <c r="H24" s="432"/>
      <c r="I24" s="431"/>
      <c r="J24" s="1089"/>
      <c r="K24" s="431"/>
      <c r="L24" s="432"/>
      <c r="M24" s="488"/>
      <c r="N24" s="1089"/>
      <c r="O24" s="1214"/>
      <c r="P24" s="1083"/>
      <c r="Q24" s="52"/>
      <c r="R24" s="52"/>
      <c r="S24" s="52"/>
      <c r="T24" s="52"/>
      <c r="U24" s="54"/>
      <c r="V24" s="1088" t="str">
        <f t="shared" si="2"/>
        <v>-</v>
      </c>
      <c r="W24" s="1088"/>
      <c r="X24" s="1090" t="str">
        <f t="shared" si="3"/>
        <v>-</v>
      </c>
      <c r="Y24" s="1090"/>
      <c r="Z24" s="399"/>
      <c r="AA24" s="399"/>
      <c r="AB24" s="1224" t="str">
        <f t="shared" si="4"/>
        <v>-</v>
      </c>
      <c r="AC24" s="1225"/>
      <c r="AD24" s="488"/>
      <c r="AE24" s="1089"/>
      <c r="AF24" s="1214"/>
      <c r="AG24" s="1083"/>
      <c r="AH24" s="52"/>
      <c r="AI24" s="52"/>
      <c r="AJ24" s="52"/>
      <c r="AK24" s="52"/>
      <c r="AL24" s="54"/>
      <c r="AM24" s="1088" t="str">
        <f t="shared" si="0"/>
        <v>-</v>
      </c>
      <c r="AN24" s="1088"/>
      <c r="AO24" s="1090" t="str">
        <f t="shared" si="1"/>
        <v>-</v>
      </c>
      <c r="AP24" s="1090"/>
      <c r="AQ24" s="399"/>
      <c r="AR24" s="399"/>
      <c r="AS24" s="1224" t="str">
        <f t="shared" si="5"/>
        <v>-</v>
      </c>
      <c r="AT24" s="1224"/>
      <c r="AU24" s="1224" t="str">
        <f t="shared" si="6"/>
        <v>-</v>
      </c>
      <c r="AV24" s="1225"/>
    </row>
    <row r="25" spans="1:48" ht="12.75">
      <c r="A25" s="488"/>
      <c r="B25" s="432"/>
      <c r="C25" s="431"/>
      <c r="D25" s="1089"/>
      <c r="E25" s="431"/>
      <c r="F25" s="1089"/>
      <c r="G25" s="431"/>
      <c r="H25" s="432"/>
      <c r="I25" s="431"/>
      <c r="J25" s="1089"/>
      <c r="K25" s="431"/>
      <c r="L25" s="432"/>
      <c r="M25" s="488"/>
      <c r="N25" s="1089"/>
      <c r="O25" s="1214"/>
      <c r="P25" s="1083"/>
      <c r="Q25" s="52"/>
      <c r="R25" s="52"/>
      <c r="S25" s="52"/>
      <c r="T25" s="52"/>
      <c r="U25" s="54"/>
      <c r="V25" s="1088" t="str">
        <f t="shared" si="2"/>
        <v>-</v>
      </c>
      <c r="W25" s="1088"/>
      <c r="X25" s="1090" t="str">
        <f t="shared" si="3"/>
        <v>-</v>
      </c>
      <c r="Y25" s="1090"/>
      <c r="Z25" s="399"/>
      <c r="AA25" s="399"/>
      <c r="AB25" s="1224" t="str">
        <f t="shared" si="4"/>
        <v>-</v>
      </c>
      <c r="AC25" s="1225"/>
      <c r="AD25" s="488"/>
      <c r="AE25" s="1089"/>
      <c r="AF25" s="1214"/>
      <c r="AG25" s="1083"/>
      <c r="AH25" s="52"/>
      <c r="AI25" s="52"/>
      <c r="AJ25" s="52"/>
      <c r="AK25" s="52"/>
      <c r="AL25" s="54"/>
      <c r="AM25" s="1088" t="str">
        <f t="shared" si="0"/>
        <v>-</v>
      </c>
      <c r="AN25" s="1088"/>
      <c r="AO25" s="1090" t="str">
        <f t="shared" si="1"/>
        <v>-</v>
      </c>
      <c r="AP25" s="1090"/>
      <c r="AQ25" s="399"/>
      <c r="AR25" s="399"/>
      <c r="AS25" s="1224" t="str">
        <f t="shared" si="5"/>
        <v>-</v>
      </c>
      <c r="AT25" s="1224"/>
      <c r="AU25" s="1224" t="str">
        <f t="shared" si="6"/>
        <v>-</v>
      </c>
      <c r="AV25" s="1225"/>
    </row>
    <row r="26" spans="1:48" ht="12.75">
      <c r="A26" s="488"/>
      <c r="B26" s="432"/>
      <c r="C26" s="431"/>
      <c r="D26" s="1089"/>
      <c r="E26" s="431"/>
      <c r="F26" s="1089"/>
      <c r="G26" s="431"/>
      <c r="H26" s="432"/>
      <c r="I26" s="431"/>
      <c r="J26" s="1089"/>
      <c r="K26" s="431"/>
      <c r="L26" s="432"/>
      <c r="M26" s="488"/>
      <c r="N26" s="1089"/>
      <c r="O26" s="1214"/>
      <c r="P26" s="1083"/>
      <c r="Q26" s="52"/>
      <c r="R26" s="52"/>
      <c r="S26" s="52"/>
      <c r="T26" s="52"/>
      <c r="U26" s="54"/>
      <c r="V26" s="1088" t="str">
        <f t="shared" si="2"/>
        <v>-</v>
      </c>
      <c r="W26" s="1088"/>
      <c r="X26" s="1090" t="str">
        <f t="shared" si="3"/>
        <v>-</v>
      </c>
      <c r="Y26" s="1090"/>
      <c r="Z26" s="399"/>
      <c r="AA26" s="399"/>
      <c r="AB26" s="1224" t="str">
        <f t="shared" si="4"/>
        <v>-</v>
      </c>
      <c r="AC26" s="1225"/>
      <c r="AD26" s="488"/>
      <c r="AE26" s="1089"/>
      <c r="AF26" s="1214"/>
      <c r="AG26" s="1083"/>
      <c r="AH26" s="52"/>
      <c r="AI26" s="52"/>
      <c r="AJ26" s="52"/>
      <c r="AK26" s="52"/>
      <c r="AL26" s="54"/>
      <c r="AM26" s="1088" t="str">
        <f t="shared" si="0"/>
        <v>-</v>
      </c>
      <c r="AN26" s="1088"/>
      <c r="AO26" s="1090" t="str">
        <f t="shared" si="1"/>
        <v>-</v>
      </c>
      <c r="AP26" s="1090"/>
      <c r="AQ26" s="399"/>
      <c r="AR26" s="399"/>
      <c r="AS26" s="1224" t="str">
        <f t="shared" si="5"/>
        <v>-</v>
      </c>
      <c r="AT26" s="1224"/>
      <c r="AU26" s="1224" t="str">
        <f t="shared" si="6"/>
        <v>-</v>
      </c>
      <c r="AV26" s="1225"/>
    </row>
    <row r="27" spans="1:48" ht="12.75">
      <c r="A27" s="488"/>
      <c r="B27" s="432"/>
      <c r="C27" s="431"/>
      <c r="D27" s="1089"/>
      <c r="E27" s="431"/>
      <c r="F27" s="1089"/>
      <c r="G27" s="431"/>
      <c r="H27" s="432"/>
      <c r="I27" s="431"/>
      <c r="J27" s="1089"/>
      <c r="K27" s="431"/>
      <c r="L27" s="432"/>
      <c r="M27" s="488"/>
      <c r="N27" s="1089"/>
      <c r="O27" s="1214"/>
      <c r="P27" s="1083"/>
      <c r="Q27" s="52"/>
      <c r="R27" s="52"/>
      <c r="S27" s="52"/>
      <c r="T27" s="52"/>
      <c r="U27" s="54"/>
      <c r="V27" s="1088" t="str">
        <f t="shared" si="2"/>
        <v>-</v>
      </c>
      <c r="W27" s="1088"/>
      <c r="X27" s="1090" t="str">
        <f t="shared" si="3"/>
        <v>-</v>
      </c>
      <c r="Y27" s="1090"/>
      <c r="Z27" s="399"/>
      <c r="AA27" s="399"/>
      <c r="AB27" s="1224" t="str">
        <f t="shared" si="4"/>
        <v>-</v>
      </c>
      <c r="AC27" s="1225"/>
      <c r="AD27" s="488"/>
      <c r="AE27" s="1089"/>
      <c r="AF27" s="1214"/>
      <c r="AG27" s="1083"/>
      <c r="AH27" s="52"/>
      <c r="AI27" s="52"/>
      <c r="AJ27" s="52"/>
      <c r="AK27" s="52"/>
      <c r="AL27" s="54"/>
      <c r="AM27" s="1088" t="str">
        <f t="shared" si="0"/>
        <v>-</v>
      </c>
      <c r="AN27" s="1088"/>
      <c r="AO27" s="1090" t="str">
        <f t="shared" si="1"/>
        <v>-</v>
      </c>
      <c r="AP27" s="1090"/>
      <c r="AQ27" s="399"/>
      <c r="AR27" s="399"/>
      <c r="AS27" s="1224" t="str">
        <f t="shared" si="5"/>
        <v>-</v>
      </c>
      <c r="AT27" s="1224"/>
      <c r="AU27" s="1224" t="str">
        <f t="shared" si="6"/>
        <v>-</v>
      </c>
      <c r="AV27" s="1225"/>
    </row>
    <row r="28" spans="1:48" ht="12.75">
      <c r="A28" s="488"/>
      <c r="B28" s="432"/>
      <c r="C28" s="431"/>
      <c r="D28" s="1089"/>
      <c r="E28" s="431"/>
      <c r="F28" s="1089"/>
      <c r="G28" s="431"/>
      <c r="H28" s="432"/>
      <c r="I28" s="431"/>
      <c r="J28" s="1089"/>
      <c r="K28" s="431"/>
      <c r="L28" s="432"/>
      <c r="M28" s="488"/>
      <c r="N28" s="1089"/>
      <c r="O28" s="1214"/>
      <c r="P28" s="1083"/>
      <c r="Q28" s="52"/>
      <c r="R28" s="52"/>
      <c r="S28" s="52"/>
      <c r="T28" s="52"/>
      <c r="U28" s="54"/>
      <c r="V28" s="1088" t="str">
        <f t="shared" si="2"/>
        <v>-</v>
      </c>
      <c r="W28" s="1088"/>
      <c r="X28" s="1090" t="str">
        <f t="shared" si="3"/>
        <v>-</v>
      </c>
      <c r="Y28" s="1090"/>
      <c r="Z28" s="399"/>
      <c r="AA28" s="399"/>
      <c r="AB28" s="1224" t="str">
        <f t="shared" si="4"/>
        <v>-</v>
      </c>
      <c r="AC28" s="1225"/>
      <c r="AD28" s="488"/>
      <c r="AE28" s="1089"/>
      <c r="AF28" s="1214"/>
      <c r="AG28" s="1083"/>
      <c r="AH28" s="52"/>
      <c r="AI28" s="52"/>
      <c r="AJ28" s="52"/>
      <c r="AK28" s="52"/>
      <c r="AL28" s="54"/>
      <c r="AM28" s="1088" t="str">
        <f t="shared" si="0"/>
        <v>-</v>
      </c>
      <c r="AN28" s="1088"/>
      <c r="AO28" s="1090" t="str">
        <f t="shared" si="1"/>
        <v>-</v>
      </c>
      <c r="AP28" s="1090"/>
      <c r="AQ28" s="399"/>
      <c r="AR28" s="399"/>
      <c r="AS28" s="1224" t="str">
        <f t="shared" si="5"/>
        <v>-</v>
      </c>
      <c r="AT28" s="1224"/>
      <c r="AU28" s="1224" t="str">
        <f t="shared" si="6"/>
        <v>-</v>
      </c>
      <c r="AV28" s="1225"/>
    </row>
    <row r="29" spans="1:48" ht="12.75">
      <c r="A29" s="488"/>
      <c r="B29" s="432"/>
      <c r="C29" s="431"/>
      <c r="D29" s="1089"/>
      <c r="E29" s="431"/>
      <c r="F29" s="1089"/>
      <c r="G29" s="431"/>
      <c r="H29" s="432"/>
      <c r="I29" s="431"/>
      <c r="J29" s="1089"/>
      <c r="K29" s="431"/>
      <c r="L29" s="432"/>
      <c r="M29" s="488"/>
      <c r="N29" s="1089"/>
      <c r="O29" s="1214"/>
      <c r="P29" s="1083"/>
      <c r="Q29" s="52"/>
      <c r="R29" s="52"/>
      <c r="S29" s="52"/>
      <c r="T29" s="52"/>
      <c r="U29" s="54"/>
      <c r="V29" s="1088" t="str">
        <f t="shared" si="2"/>
        <v>-</v>
      </c>
      <c r="W29" s="1088"/>
      <c r="X29" s="1090" t="str">
        <f t="shared" si="3"/>
        <v>-</v>
      </c>
      <c r="Y29" s="1090"/>
      <c r="Z29" s="399"/>
      <c r="AA29" s="399"/>
      <c r="AB29" s="1224" t="str">
        <f t="shared" si="4"/>
        <v>-</v>
      </c>
      <c r="AC29" s="1225"/>
      <c r="AD29" s="488"/>
      <c r="AE29" s="1089"/>
      <c r="AF29" s="1214"/>
      <c r="AG29" s="1083"/>
      <c r="AH29" s="52"/>
      <c r="AI29" s="52"/>
      <c r="AJ29" s="52"/>
      <c r="AK29" s="52"/>
      <c r="AL29" s="54"/>
      <c r="AM29" s="1088" t="str">
        <f t="shared" si="0"/>
        <v>-</v>
      </c>
      <c r="AN29" s="1088"/>
      <c r="AO29" s="1090" t="str">
        <f t="shared" si="1"/>
        <v>-</v>
      </c>
      <c r="AP29" s="1090"/>
      <c r="AQ29" s="399"/>
      <c r="AR29" s="399"/>
      <c r="AS29" s="1224" t="str">
        <f t="shared" si="5"/>
        <v>-</v>
      </c>
      <c r="AT29" s="1224"/>
      <c r="AU29" s="1224" t="str">
        <f t="shared" si="6"/>
        <v>-</v>
      </c>
      <c r="AV29" s="1225"/>
    </row>
    <row r="30" spans="1:48" ht="12.75">
      <c r="A30" s="488"/>
      <c r="B30" s="432"/>
      <c r="C30" s="431"/>
      <c r="D30" s="1089"/>
      <c r="E30" s="431"/>
      <c r="F30" s="1089"/>
      <c r="G30" s="431"/>
      <c r="H30" s="432"/>
      <c r="I30" s="431"/>
      <c r="J30" s="1089"/>
      <c r="K30" s="431"/>
      <c r="L30" s="432"/>
      <c r="M30" s="488"/>
      <c r="N30" s="1089"/>
      <c r="O30" s="1214"/>
      <c r="P30" s="1083"/>
      <c r="Q30" s="52"/>
      <c r="R30" s="52"/>
      <c r="S30" s="52"/>
      <c r="T30" s="52"/>
      <c r="U30" s="54"/>
      <c r="V30" s="1088" t="str">
        <f t="shared" si="2"/>
        <v>-</v>
      </c>
      <c r="W30" s="1088"/>
      <c r="X30" s="1090" t="str">
        <f t="shared" si="3"/>
        <v>-</v>
      </c>
      <c r="Y30" s="1090"/>
      <c r="Z30" s="399"/>
      <c r="AA30" s="399"/>
      <c r="AB30" s="1224" t="str">
        <f t="shared" si="4"/>
        <v>-</v>
      </c>
      <c r="AC30" s="1225"/>
      <c r="AD30" s="488"/>
      <c r="AE30" s="1089"/>
      <c r="AF30" s="1214"/>
      <c r="AG30" s="1083"/>
      <c r="AH30" s="52"/>
      <c r="AI30" s="52"/>
      <c r="AJ30" s="52"/>
      <c r="AK30" s="52"/>
      <c r="AL30" s="54"/>
      <c r="AM30" s="1088" t="str">
        <f t="shared" si="0"/>
        <v>-</v>
      </c>
      <c r="AN30" s="1088"/>
      <c r="AO30" s="1090" t="str">
        <f t="shared" si="1"/>
        <v>-</v>
      </c>
      <c r="AP30" s="1090"/>
      <c r="AQ30" s="399"/>
      <c r="AR30" s="399"/>
      <c r="AS30" s="1224" t="str">
        <f t="shared" si="5"/>
        <v>-</v>
      </c>
      <c r="AT30" s="1224"/>
      <c r="AU30" s="1224" t="str">
        <f t="shared" si="6"/>
        <v>-</v>
      </c>
      <c r="AV30" s="1225"/>
    </row>
    <row r="31" spans="1:48" ht="12.75">
      <c r="A31" s="488"/>
      <c r="B31" s="432"/>
      <c r="C31" s="431"/>
      <c r="D31" s="1089"/>
      <c r="E31" s="431"/>
      <c r="F31" s="1089"/>
      <c r="G31" s="431"/>
      <c r="H31" s="432"/>
      <c r="I31" s="431"/>
      <c r="J31" s="1089"/>
      <c r="K31" s="431"/>
      <c r="L31" s="432"/>
      <c r="M31" s="488"/>
      <c r="N31" s="1089"/>
      <c r="O31" s="1214"/>
      <c r="P31" s="1083"/>
      <c r="Q31" s="52"/>
      <c r="R31" s="52"/>
      <c r="S31" s="52"/>
      <c r="T31" s="52"/>
      <c r="U31" s="54"/>
      <c r="V31" s="1088" t="str">
        <f t="shared" si="2"/>
        <v>-</v>
      </c>
      <c r="W31" s="1088"/>
      <c r="X31" s="1090" t="str">
        <f t="shared" si="3"/>
        <v>-</v>
      </c>
      <c r="Y31" s="1090"/>
      <c r="Z31" s="399"/>
      <c r="AA31" s="399"/>
      <c r="AB31" s="1224" t="str">
        <f t="shared" si="4"/>
        <v>-</v>
      </c>
      <c r="AC31" s="1225"/>
      <c r="AD31" s="488"/>
      <c r="AE31" s="1089"/>
      <c r="AF31" s="1214"/>
      <c r="AG31" s="1083"/>
      <c r="AH31" s="52"/>
      <c r="AI31" s="52"/>
      <c r="AJ31" s="52"/>
      <c r="AK31" s="52"/>
      <c r="AL31" s="54"/>
      <c r="AM31" s="1088" t="str">
        <f t="shared" si="0"/>
        <v>-</v>
      </c>
      <c r="AN31" s="1088"/>
      <c r="AO31" s="1090" t="str">
        <f t="shared" si="1"/>
        <v>-</v>
      </c>
      <c r="AP31" s="1090"/>
      <c r="AQ31" s="399"/>
      <c r="AR31" s="399"/>
      <c r="AS31" s="1224" t="str">
        <f t="shared" si="5"/>
        <v>-</v>
      </c>
      <c r="AT31" s="1224"/>
      <c r="AU31" s="1224" t="str">
        <f t="shared" si="6"/>
        <v>-</v>
      </c>
      <c r="AV31" s="1225"/>
    </row>
    <row r="32" spans="1:48" ht="12.75">
      <c r="A32" s="488"/>
      <c r="B32" s="432"/>
      <c r="C32" s="431"/>
      <c r="D32" s="1089"/>
      <c r="E32" s="431"/>
      <c r="F32" s="1089"/>
      <c r="G32" s="431"/>
      <c r="H32" s="432"/>
      <c r="I32" s="431"/>
      <c r="J32" s="1089"/>
      <c r="K32" s="431"/>
      <c r="L32" s="432"/>
      <c r="M32" s="488"/>
      <c r="N32" s="1089"/>
      <c r="O32" s="1214"/>
      <c r="P32" s="1083"/>
      <c r="Q32" s="52"/>
      <c r="R32" s="52"/>
      <c r="S32" s="52"/>
      <c r="T32" s="52"/>
      <c r="U32" s="54"/>
      <c r="V32" s="1088" t="str">
        <f t="shared" si="2"/>
        <v>-</v>
      </c>
      <c r="W32" s="1088"/>
      <c r="X32" s="1090" t="str">
        <f t="shared" si="3"/>
        <v>-</v>
      </c>
      <c r="Y32" s="1090"/>
      <c r="Z32" s="399"/>
      <c r="AA32" s="399"/>
      <c r="AB32" s="1224" t="str">
        <f t="shared" si="4"/>
        <v>-</v>
      </c>
      <c r="AC32" s="1225"/>
      <c r="AD32" s="488"/>
      <c r="AE32" s="1089"/>
      <c r="AF32" s="1214"/>
      <c r="AG32" s="1083"/>
      <c r="AH32" s="52"/>
      <c r="AI32" s="52"/>
      <c r="AJ32" s="52"/>
      <c r="AK32" s="52"/>
      <c r="AL32" s="54"/>
      <c r="AM32" s="1088" t="str">
        <f t="shared" si="0"/>
        <v>-</v>
      </c>
      <c r="AN32" s="1088"/>
      <c r="AO32" s="1090" t="str">
        <f t="shared" si="1"/>
        <v>-</v>
      </c>
      <c r="AP32" s="1090"/>
      <c r="AQ32" s="399"/>
      <c r="AR32" s="399"/>
      <c r="AS32" s="1224" t="str">
        <f t="shared" si="5"/>
        <v>-</v>
      </c>
      <c r="AT32" s="1224"/>
      <c r="AU32" s="1224" t="str">
        <f t="shared" si="6"/>
        <v>-</v>
      </c>
      <c r="AV32" s="1225"/>
    </row>
    <row r="33" spans="1:48" ht="12.75">
      <c r="A33" s="488"/>
      <c r="B33" s="432"/>
      <c r="C33" s="431"/>
      <c r="D33" s="1089"/>
      <c r="E33" s="431"/>
      <c r="F33" s="1089"/>
      <c r="G33" s="431"/>
      <c r="H33" s="432"/>
      <c r="I33" s="431"/>
      <c r="J33" s="1089"/>
      <c r="K33" s="431"/>
      <c r="L33" s="432"/>
      <c r="M33" s="488"/>
      <c r="N33" s="1089"/>
      <c r="O33" s="1214"/>
      <c r="P33" s="1083"/>
      <c r="Q33" s="52"/>
      <c r="R33" s="52"/>
      <c r="S33" s="52"/>
      <c r="T33" s="52"/>
      <c r="U33" s="54"/>
      <c r="V33" s="1088" t="str">
        <f t="shared" si="2"/>
        <v>-</v>
      </c>
      <c r="W33" s="1088"/>
      <c r="X33" s="1090" t="str">
        <f t="shared" si="3"/>
        <v>-</v>
      </c>
      <c r="Y33" s="1090"/>
      <c r="Z33" s="399"/>
      <c r="AA33" s="399"/>
      <c r="AB33" s="1224" t="str">
        <f t="shared" si="4"/>
        <v>-</v>
      </c>
      <c r="AC33" s="1225"/>
      <c r="AD33" s="488"/>
      <c r="AE33" s="1089"/>
      <c r="AF33" s="1214"/>
      <c r="AG33" s="1083"/>
      <c r="AH33" s="52"/>
      <c r="AI33" s="52"/>
      <c r="AJ33" s="52"/>
      <c r="AK33" s="52"/>
      <c r="AL33" s="54"/>
      <c r="AM33" s="1088" t="str">
        <f t="shared" si="0"/>
        <v>-</v>
      </c>
      <c r="AN33" s="1088"/>
      <c r="AO33" s="1090" t="str">
        <f t="shared" si="1"/>
        <v>-</v>
      </c>
      <c r="AP33" s="1090"/>
      <c r="AQ33" s="399"/>
      <c r="AR33" s="399"/>
      <c r="AS33" s="1224" t="str">
        <f t="shared" si="5"/>
        <v>-</v>
      </c>
      <c r="AT33" s="1224"/>
      <c r="AU33" s="1224" t="str">
        <f t="shared" si="6"/>
        <v>-</v>
      </c>
      <c r="AV33" s="1225"/>
    </row>
    <row r="34" spans="1:48" ht="13.5" thickBot="1">
      <c r="A34" s="488"/>
      <c r="B34" s="432"/>
      <c r="C34" s="431"/>
      <c r="D34" s="1089"/>
      <c r="E34" s="431"/>
      <c r="F34" s="1089"/>
      <c r="G34" s="431"/>
      <c r="H34" s="432"/>
      <c r="I34" s="431"/>
      <c r="J34" s="1089"/>
      <c r="K34" s="431"/>
      <c r="L34" s="432"/>
      <c r="M34" s="511"/>
      <c r="N34" s="1098"/>
      <c r="O34" s="1215"/>
      <c r="P34" s="1085"/>
      <c r="Q34" s="190"/>
      <c r="R34" s="190"/>
      <c r="S34" s="190"/>
      <c r="T34" s="190"/>
      <c r="U34" s="191"/>
      <c r="V34" s="1088" t="str">
        <f t="shared" si="2"/>
        <v>-</v>
      </c>
      <c r="W34" s="1088"/>
      <c r="X34" s="1090" t="str">
        <f t="shared" si="3"/>
        <v>-</v>
      </c>
      <c r="Y34" s="1090"/>
      <c r="Z34" s="405"/>
      <c r="AA34" s="405"/>
      <c r="AB34" s="1230" t="str">
        <f t="shared" si="4"/>
        <v>-</v>
      </c>
      <c r="AC34" s="1231"/>
      <c r="AD34" s="511"/>
      <c r="AE34" s="1098"/>
      <c r="AF34" s="1215"/>
      <c r="AG34" s="1085"/>
      <c r="AH34" s="53"/>
      <c r="AI34" s="53"/>
      <c r="AJ34" s="53"/>
      <c r="AK34" s="53"/>
      <c r="AL34" s="55"/>
      <c r="AM34" s="1088" t="str">
        <f t="shared" si="0"/>
        <v>-</v>
      </c>
      <c r="AN34" s="1088"/>
      <c r="AO34" s="1090" t="str">
        <f t="shared" si="1"/>
        <v>-</v>
      </c>
      <c r="AP34" s="1090"/>
      <c r="AQ34" s="1250"/>
      <c r="AR34" s="1250"/>
      <c r="AS34" s="1224" t="str">
        <f t="shared" si="5"/>
        <v>-</v>
      </c>
      <c r="AT34" s="1224"/>
      <c r="AU34" s="1224" t="str">
        <f t="shared" si="6"/>
        <v>-</v>
      </c>
      <c r="AV34" s="1225"/>
    </row>
    <row r="35" spans="1:48" ht="12.75" customHeight="1">
      <c r="A35" s="1099" t="s">
        <v>199</v>
      </c>
      <c r="B35" s="1100"/>
      <c r="C35" s="1100"/>
      <c r="D35" s="1100"/>
      <c r="E35" s="1100"/>
      <c r="F35" s="1100"/>
      <c r="G35" s="1100"/>
      <c r="H35" s="1100"/>
      <c r="I35" s="1100"/>
      <c r="J35" s="1100"/>
      <c r="K35" s="1100"/>
      <c r="L35" s="1100"/>
      <c r="M35" s="1221" t="s">
        <v>297</v>
      </c>
      <c r="N35" s="1222"/>
      <c r="O35" s="1222"/>
      <c r="P35" s="1222"/>
      <c r="Q35" s="1222"/>
      <c r="R35" s="1222"/>
      <c r="S35" s="1222"/>
      <c r="T35" s="1222"/>
      <c r="U35" s="1222"/>
      <c r="V35" s="1222"/>
      <c r="W35" s="1222"/>
      <c r="X35" s="1222"/>
      <c r="Y35" s="1222"/>
      <c r="Z35" s="1222"/>
      <c r="AA35" s="1222"/>
      <c r="AB35" s="1222"/>
      <c r="AC35" s="1223"/>
      <c r="AD35" s="1221" t="s">
        <v>8</v>
      </c>
      <c r="AE35" s="1222"/>
      <c r="AF35" s="1222"/>
      <c r="AG35" s="1222"/>
      <c r="AH35" s="1222"/>
      <c r="AI35" s="1222"/>
      <c r="AJ35" s="1222"/>
      <c r="AK35" s="1222"/>
      <c r="AL35" s="1222"/>
      <c r="AM35" s="1222"/>
      <c r="AN35" s="1222"/>
      <c r="AO35" s="1222"/>
      <c r="AP35" s="1222"/>
      <c r="AQ35" s="1222"/>
      <c r="AR35" s="1222"/>
      <c r="AS35" s="1222"/>
      <c r="AT35" s="1222"/>
      <c r="AU35" s="1222"/>
      <c r="AV35" s="1223"/>
    </row>
    <row r="36" spans="1:48" ht="15.75" customHeight="1" thickBot="1">
      <c r="A36" s="1102"/>
      <c r="B36" s="1103"/>
      <c r="C36" s="1103"/>
      <c r="D36" s="1103"/>
      <c r="E36" s="1103"/>
      <c r="F36" s="1103"/>
      <c r="G36" s="1103"/>
      <c r="H36" s="1103"/>
      <c r="I36" s="1103"/>
      <c r="J36" s="1103"/>
      <c r="K36" s="1103"/>
      <c r="L36" s="1103"/>
      <c r="M36" s="1114" t="s">
        <v>339</v>
      </c>
      <c r="N36" s="1115"/>
      <c r="O36" s="1115"/>
      <c r="P36" s="1163"/>
      <c r="Q36" s="1115" t="s">
        <v>187</v>
      </c>
      <c r="R36" s="1115"/>
      <c r="S36" s="1115"/>
      <c r="T36" s="1115"/>
      <c r="U36" s="1115"/>
      <c r="V36" s="1115" t="s">
        <v>169</v>
      </c>
      <c r="W36" s="1115"/>
      <c r="X36" s="1115"/>
      <c r="Y36" s="1115"/>
      <c r="Z36" s="1115" t="s">
        <v>170</v>
      </c>
      <c r="AA36" s="1115"/>
      <c r="AB36" s="1115"/>
      <c r="AC36" s="1122"/>
      <c r="AD36" s="1236" t="s">
        <v>171</v>
      </c>
      <c r="AE36" s="1164"/>
      <c r="AF36" s="1164"/>
      <c r="AG36" s="1235"/>
      <c r="AH36" s="1114" t="s">
        <v>187</v>
      </c>
      <c r="AI36" s="1115"/>
      <c r="AJ36" s="1115"/>
      <c r="AK36" s="1115"/>
      <c r="AL36" s="1115"/>
      <c r="AM36" s="1115" t="s">
        <v>169</v>
      </c>
      <c r="AN36" s="1115"/>
      <c r="AO36" s="1115"/>
      <c r="AP36" s="1115"/>
      <c r="AQ36" s="1115" t="s">
        <v>188</v>
      </c>
      <c r="AR36" s="1115"/>
      <c r="AS36" s="1163" t="s">
        <v>170</v>
      </c>
      <c r="AT36" s="1164"/>
      <c r="AU36" s="1164"/>
      <c r="AV36" s="1235"/>
    </row>
    <row r="37" spans="1:48" ht="12.75" customHeight="1">
      <c r="A37" s="1141" t="s">
        <v>172</v>
      </c>
      <c r="B37" s="1106"/>
      <c r="C37" s="1105" t="s">
        <v>12</v>
      </c>
      <c r="D37" s="1139"/>
      <c r="E37" s="1105" t="s">
        <v>175</v>
      </c>
      <c r="F37" s="1106"/>
      <c r="G37" s="1105" t="s">
        <v>176</v>
      </c>
      <c r="H37" s="1106"/>
      <c r="I37" s="1105" t="s">
        <v>136</v>
      </c>
      <c r="J37" s="1106"/>
      <c r="K37" s="1169" t="s">
        <v>177</v>
      </c>
      <c r="L37" s="1170"/>
      <c r="M37" s="1106" t="s">
        <v>173</v>
      </c>
      <c r="N37" s="1139"/>
      <c r="O37" s="1106" t="s">
        <v>174</v>
      </c>
      <c r="P37" s="1139"/>
      <c r="Q37" s="1228" t="s">
        <v>189</v>
      </c>
      <c r="R37" s="1228" t="s">
        <v>190</v>
      </c>
      <c r="S37" s="1228" t="s">
        <v>191</v>
      </c>
      <c r="T37" s="1228" t="s">
        <v>192</v>
      </c>
      <c r="U37" s="1228" t="s">
        <v>193</v>
      </c>
      <c r="V37" s="1237" t="s">
        <v>194</v>
      </c>
      <c r="W37" s="1237"/>
      <c r="X37" s="1237" t="s">
        <v>195</v>
      </c>
      <c r="Y37" s="1237"/>
      <c r="Z37" s="1226" t="s">
        <v>196</v>
      </c>
      <c r="AA37" s="1226"/>
      <c r="AB37" s="1226" t="s">
        <v>197</v>
      </c>
      <c r="AC37" s="1227"/>
      <c r="AD37" s="1141" t="s">
        <v>173</v>
      </c>
      <c r="AE37" s="1139"/>
      <c r="AF37" s="1106" t="s">
        <v>174</v>
      </c>
      <c r="AG37" s="1139"/>
      <c r="AH37" s="1234" t="s">
        <v>189</v>
      </c>
      <c r="AI37" s="1234" t="s">
        <v>190</v>
      </c>
      <c r="AJ37" s="1234" t="s">
        <v>191</v>
      </c>
      <c r="AK37" s="1234" t="s">
        <v>192</v>
      </c>
      <c r="AL37" s="1234" t="s">
        <v>193</v>
      </c>
      <c r="AM37" s="1240" t="s">
        <v>194</v>
      </c>
      <c r="AN37" s="1240"/>
      <c r="AO37" s="1240" t="s">
        <v>195</v>
      </c>
      <c r="AP37" s="1240"/>
      <c r="AQ37" s="1234" t="s">
        <v>196</v>
      </c>
      <c r="AR37" s="1234"/>
      <c r="AS37" s="1234" t="s">
        <v>197</v>
      </c>
      <c r="AT37" s="1234"/>
      <c r="AU37" s="1234" t="s">
        <v>198</v>
      </c>
      <c r="AV37" s="1239"/>
    </row>
    <row r="38" spans="1:48" ht="12.75" customHeight="1">
      <c r="A38" s="1207"/>
      <c r="B38" s="1208"/>
      <c r="C38" s="1209"/>
      <c r="D38" s="1210"/>
      <c r="E38" s="1209"/>
      <c r="F38" s="1208"/>
      <c r="G38" s="1209"/>
      <c r="H38" s="1208"/>
      <c r="I38" s="1209"/>
      <c r="J38" s="1208"/>
      <c r="K38" s="1186"/>
      <c r="L38" s="1238"/>
      <c r="M38" s="1208"/>
      <c r="N38" s="1210"/>
      <c r="O38" s="1208"/>
      <c r="P38" s="1210"/>
      <c r="Q38" s="1228"/>
      <c r="R38" s="1228"/>
      <c r="S38" s="1228"/>
      <c r="T38" s="1228"/>
      <c r="U38" s="1228"/>
      <c r="V38" s="1237"/>
      <c r="W38" s="1237"/>
      <c r="X38" s="1237"/>
      <c r="Y38" s="1237"/>
      <c r="Z38" s="1228"/>
      <c r="AA38" s="1228"/>
      <c r="AB38" s="1228"/>
      <c r="AC38" s="1229"/>
      <c r="AD38" s="1207"/>
      <c r="AE38" s="1210"/>
      <c r="AF38" s="1208"/>
      <c r="AG38" s="1210"/>
      <c r="AH38" s="1228"/>
      <c r="AI38" s="1228"/>
      <c r="AJ38" s="1228"/>
      <c r="AK38" s="1228"/>
      <c r="AL38" s="1228"/>
      <c r="AM38" s="1237"/>
      <c r="AN38" s="1237"/>
      <c r="AO38" s="1237"/>
      <c r="AP38" s="1237"/>
      <c r="AQ38" s="1228"/>
      <c r="AR38" s="1228"/>
      <c r="AS38" s="1228"/>
      <c r="AT38" s="1228"/>
      <c r="AU38" s="1228"/>
      <c r="AV38" s="1229"/>
    </row>
    <row r="39" spans="1:48" ht="12.75" customHeight="1">
      <c r="A39" s="1142"/>
      <c r="B39" s="1108"/>
      <c r="C39" s="1107"/>
      <c r="D39" s="1140"/>
      <c r="E39" s="1107"/>
      <c r="F39" s="1108"/>
      <c r="G39" s="1107"/>
      <c r="H39" s="1108"/>
      <c r="I39" s="1107"/>
      <c r="J39" s="1108"/>
      <c r="K39" s="1171"/>
      <c r="L39" s="1172"/>
      <c r="M39" s="1108"/>
      <c r="N39" s="1140"/>
      <c r="O39" s="1108"/>
      <c r="P39" s="1140"/>
      <c r="Q39" s="1228"/>
      <c r="R39" s="1228"/>
      <c r="S39" s="1228"/>
      <c r="T39" s="1228"/>
      <c r="U39" s="1228"/>
      <c r="V39" s="1237"/>
      <c r="W39" s="1237"/>
      <c r="X39" s="1237"/>
      <c r="Y39" s="1237"/>
      <c r="Z39" s="1228"/>
      <c r="AA39" s="1228"/>
      <c r="AB39" s="1228"/>
      <c r="AC39" s="1229"/>
      <c r="AD39" s="1142"/>
      <c r="AE39" s="1140"/>
      <c r="AF39" s="1108"/>
      <c r="AG39" s="1140"/>
      <c r="AH39" s="1228"/>
      <c r="AI39" s="1228"/>
      <c r="AJ39" s="1228"/>
      <c r="AK39" s="1228"/>
      <c r="AL39" s="1228"/>
      <c r="AM39" s="1237"/>
      <c r="AN39" s="1237"/>
      <c r="AO39" s="1237"/>
      <c r="AP39" s="1237"/>
      <c r="AQ39" s="1228"/>
      <c r="AR39" s="1228"/>
      <c r="AS39" s="1228"/>
      <c r="AT39" s="1228"/>
      <c r="AU39" s="1228"/>
      <c r="AV39" s="1229"/>
    </row>
    <row r="40" spans="1:48" ht="12.75">
      <c r="A40" s="488"/>
      <c r="B40" s="432"/>
      <c r="C40" s="431"/>
      <c r="D40" s="1089"/>
      <c r="E40" s="431"/>
      <c r="F40" s="1089"/>
      <c r="G40" s="431"/>
      <c r="H40" s="432"/>
      <c r="I40" s="431"/>
      <c r="J40" s="1089"/>
      <c r="K40" s="431"/>
      <c r="L40" s="433"/>
      <c r="M40" s="432"/>
      <c r="N40" s="1089"/>
      <c r="O40" s="1156"/>
      <c r="P40" s="1157"/>
      <c r="Q40" s="52"/>
      <c r="R40" s="52"/>
      <c r="S40" s="52"/>
      <c r="T40" s="52"/>
      <c r="U40" s="54"/>
      <c r="V40" s="1088" t="str">
        <f>IF(AND(Q40&lt;&gt;"",R40&lt;&gt;"",S40&lt;&gt;"",T40&lt;&gt;"",U40&lt;&gt;""),M40*$O$40*(((Q40/C40)+((2*AVERAGE(R40:U40))/C40))/3),"-")</f>
        <v>-</v>
      </c>
      <c r="W40" s="1088"/>
      <c r="X40" s="1090" t="str">
        <f>IF(V40="-","-",V40/K40)</f>
        <v>-</v>
      </c>
      <c r="Y40" s="1091"/>
      <c r="Z40" s="399"/>
      <c r="AA40" s="399"/>
      <c r="AB40" s="1224" t="str">
        <f>IF(AND(V40&lt;&gt;"-",Z40&lt;&gt;""),(V40-Z40)/Z40,"-")</f>
        <v>-</v>
      </c>
      <c r="AC40" s="1225"/>
      <c r="AD40" s="488"/>
      <c r="AE40" s="1089"/>
      <c r="AF40" s="1156"/>
      <c r="AG40" s="1157"/>
      <c r="AH40" s="52"/>
      <c r="AI40" s="52"/>
      <c r="AJ40" s="52"/>
      <c r="AK40" s="52"/>
      <c r="AL40" s="54"/>
      <c r="AM40" s="1088" t="str">
        <f aca="true" t="shared" si="7" ref="AM40:AM49">IF(AND(AH40&lt;&gt;"",AI40&lt;&gt;"",AJ40&lt;&gt;"",AK40&lt;&gt;"",AL40&lt;&gt;""),AD40*$AF$40*(((AH40/C40)+((2*AVERAGE(AI40:AL40))/C40))/3),"-")</f>
        <v>-</v>
      </c>
      <c r="AN40" s="1088"/>
      <c r="AO40" s="1090" t="str">
        <f aca="true" t="shared" si="8" ref="AO40:AO49">IF(AM40="-","-",AM40/K40)</f>
        <v>-</v>
      </c>
      <c r="AP40" s="1090"/>
      <c r="AQ40" s="399"/>
      <c r="AR40" s="399"/>
      <c r="AS40" s="1224" t="str">
        <f>IF(AND(AM40&lt;&gt;"-",AQ40&lt;&gt;""),(AM40-AQ40)/AQ40,"-")</f>
        <v>-</v>
      </c>
      <c r="AT40" s="1224"/>
      <c r="AU40" s="1224" t="str">
        <f>IF(OR(AM40="-",V40="-"),"-",(AM40-V40)/V40)</f>
        <v>-</v>
      </c>
      <c r="AV40" s="1225"/>
    </row>
    <row r="41" spans="1:48" ht="12.75">
      <c r="A41" s="488"/>
      <c r="B41" s="432"/>
      <c r="C41" s="431"/>
      <c r="D41" s="1089"/>
      <c r="E41" s="431"/>
      <c r="F41" s="1089"/>
      <c r="G41" s="431"/>
      <c r="H41" s="432"/>
      <c r="I41" s="431"/>
      <c r="J41" s="1089"/>
      <c r="K41" s="431"/>
      <c r="L41" s="433"/>
      <c r="M41" s="432"/>
      <c r="N41" s="1089"/>
      <c r="O41" s="1118"/>
      <c r="P41" s="1119"/>
      <c r="Q41" s="52"/>
      <c r="R41" s="52"/>
      <c r="S41" s="52"/>
      <c r="T41" s="52"/>
      <c r="U41" s="54"/>
      <c r="V41" s="1088" t="str">
        <f aca="true" t="shared" si="9" ref="V41:V49">IF(AND(Q41&lt;&gt;"",R41&lt;&gt;"",S41&lt;&gt;"",T41&lt;&gt;"",U41&lt;&gt;""),M41*$O$40*(((Q41/C41)+((2*AVERAGE(R41:U41))/C41))/3),"-")</f>
        <v>-</v>
      </c>
      <c r="W41" s="1088"/>
      <c r="X41" s="1090" t="str">
        <f aca="true" t="shared" si="10" ref="X41:X49">IF(V41="-","-",V41/K41)</f>
        <v>-</v>
      </c>
      <c r="Y41" s="1091"/>
      <c r="Z41" s="399"/>
      <c r="AA41" s="399"/>
      <c r="AB41" s="1224" t="str">
        <f aca="true" t="shared" si="11" ref="AB41:AB49">IF(AND(V41&lt;&gt;"-",Z41&lt;&gt;""),(V41-Z41)/Z41,"-")</f>
        <v>-</v>
      </c>
      <c r="AC41" s="1225"/>
      <c r="AD41" s="488"/>
      <c r="AE41" s="1089"/>
      <c r="AF41" s="1118"/>
      <c r="AG41" s="1119"/>
      <c r="AH41" s="52"/>
      <c r="AI41" s="52"/>
      <c r="AJ41" s="52"/>
      <c r="AK41" s="52"/>
      <c r="AL41" s="54"/>
      <c r="AM41" s="1088" t="str">
        <f t="shared" si="7"/>
        <v>-</v>
      </c>
      <c r="AN41" s="1088"/>
      <c r="AO41" s="1090" t="str">
        <f t="shared" si="8"/>
        <v>-</v>
      </c>
      <c r="AP41" s="1090"/>
      <c r="AQ41" s="399"/>
      <c r="AR41" s="399"/>
      <c r="AS41" s="1224" t="str">
        <f aca="true" t="shared" si="12" ref="AS41:AS49">IF(AND(AM41&lt;&gt;"-",AQ41&lt;&gt;""),(AM41-AQ41)/AQ41,"-")</f>
        <v>-</v>
      </c>
      <c r="AT41" s="1224"/>
      <c r="AU41" s="1224" t="str">
        <f aca="true" t="shared" si="13" ref="AU41:AU49">IF(OR(AM41="-",V41="-"),"-",(AM41-V41)/V41)</f>
        <v>-</v>
      </c>
      <c r="AV41" s="1225"/>
    </row>
    <row r="42" spans="1:48" ht="12.75">
      <c r="A42" s="488"/>
      <c r="B42" s="432"/>
      <c r="C42" s="431"/>
      <c r="D42" s="1089"/>
      <c r="E42" s="431"/>
      <c r="F42" s="1089"/>
      <c r="G42" s="431"/>
      <c r="H42" s="432"/>
      <c r="I42" s="431"/>
      <c r="J42" s="1089"/>
      <c r="K42" s="431"/>
      <c r="L42" s="433"/>
      <c r="M42" s="432"/>
      <c r="N42" s="1089"/>
      <c r="O42" s="1118"/>
      <c r="P42" s="1119"/>
      <c r="Q42" s="52"/>
      <c r="R42" s="52"/>
      <c r="S42" s="52"/>
      <c r="T42" s="52"/>
      <c r="U42" s="54"/>
      <c r="V42" s="1088" t="str">
        <f t="shared" si="9"/>
        <v>-</v>
      </c>
      <c r="W42" s="1088"/>
      <c r="X42" s="1090" t="str">
        <f t="shared" si="10"/>
        <v>-</v>
      </c>
      <c r="Y42" s="1091"/>
      <c r="Z42" s="399"/>
      <c r="AA42" s="399"/>
      <c r="AB42" s="1224" t="str">
        <f t="shared" si="11"/>
        <v>-</v>
      </c>
      <c r="AC42" s="1225"/>
      <c r="AD42" s="488"/>
      <c r="AE42" s="1089"/>
      <c r="AF42" s="1118"/>
      <c r="AG42" s="1119"/>
      <c r="AH42" s="52"/>
      <c r="AI42" s="52"/>
      <c r="AJ42" s="52"/>
      <c r="AK42" s="52"/>
      <c r="AL42" s="54"/>
      <c r="AM42" s="1088" t="str">
        <f t="shared" si="7"/>
        <v>-</v>
      </c>
      <c r="AN42" s="1088"/>
      <c r="AO42" s="1090" t="str">
        <f t="shared" si="8"/>
        <v>-</v>
      </c>
      <c r="AP42" s="1090"/>
      <c r="AQ42" s="399"/>
      <c r="AR42" s="399"/>
      <c r="AS42" s="1224" t="str">
        <f t="shared" si="12"/>
        <v>-</v>
      </c>
      <c r="AT42" s="1224"/>
      <c r="AU42" s="1224" t="str">
        <f t="shared" si="13"/>
        <v>-</v>
      </c>
      <c r="AV42" s="1225"/>
    </row>
    <row r="43" spans="1:48" ht="12.75">
      <c r="A43" s="488"/>
      <c r="B43" s="432"/>
      <c r="C43" s="431"/>
      <c r="D43" s="1089"/>
      <c r="E43" s="431"/>
      <c r="F43" s="1089"/>
      <c r="G43" s="431"/>
      <c r="H43" s="432"/>
      <c r="I43" s="431"/>
      <c r="J43" s="1089"/>
      <c r="K43" s="431"/>
      <c r="L43" s="433"/>
      <c r="M43" s="432"/>
      <c r="N43" s="1089"/>
      <c r="O43" s="1118"/>
      <c r="P43" s="1119"/>
      <c r="Q43" s="52"/>
      <c r="R43" s="52"/>
      <c r="S43" s="52"/>
      <c r="T43" s="52"/>
      <c r="U43" s="54"/>
      <c r="V43" s="1088" t="str">
        <f t="shared" si="9"/>
        <v>-</v>
      </c>
      <c r="W43" s="1088"/>
      <c r="X43" s="1090" t="str">
        <f t="shared" si="10"/>
        <v>-</v>
      </c>
      <c r="Y43" s="1091"/>
      <c r="Z43" s="399"/>
      <c r="AA43" s="399"/>
      <c r="AB43" s="1224" t="str">
        <f t="shared" si="11"/>
        <v>-</v>
      </c>
      <c r="AC43" s="1225"/>
      <c r="AD43" s="488"/>
      <c r="AE43" s="1089"/>
      <c r="AF43" s="1118"/>
      <c r="AG43" s="1119"/>
      <c r="AH43" s="52"/>
      <c r="AI43" s="52"/>
      <c r="AJ43" s="52"/>
      <c r="AK43" s="52"/>
      <c r="AL43" s="54"/>
      <c r="AM43" s="1088" t="str">
        <f t="shared" si="7"/>
        <v>-</v>
      </c>
      <c r="AN43" s="1088"/>
      <c r="AO43" s="1090" t="str">
        <f t="shared" si="8"/>
        <v>-</v>
      </c>
      <c r="AP43" s="1090"/>
      <c r="AQ43" s="399"/>
      <c r="AR43" s="399"/>
      <c r="AS43" s="1224" t="str">
        <f t="shared" si="12"/>
        <v>-</v>
      </c>
      <c r="AT43" s="1224"/>
      <c r="AU43" s="1224" t="str">
        <f t="shared" si="13"/>
        <v>-</v>
      </c>
      <c r="AV43" s="1225"/>
    </row>
    <row r="44" spans="1:48" ht="12.75">
      <c r="A44" s="488"/>
      <c r="B44" s="432"/>
      <c r="C44" s="431"/>
      <c r="D44" s="1089"/>
      <c r="E44" s="431"/>
      <c r="F44" s="1089"/>
      <c r="G44" s="431"/>
      <c r="H44" s="432"/>
      <c r="I44" s="431"/>
      <c r="J44" s="1089"/>
      <c r="K44" s="431"/>
      <c r="L44" s="433"/>
      <c r="M44" s="432"/>
      <c r="N44" s="1089"/>
      <c r="O44" s="1118"/>
      <c r="P44" s="1119"/>
      <c r="Q44" s="52"/>
      <c r="R44" s="52"/>
      <c r="S44" s="52"/>
      <c r="T44" s="52"/>
      <c r="U44" s="54"/>
      <c r="V44" s="1088" t="str">
        <f t="shared" si="9"/>
        <v>-</v>
      </c>
      <c r="W44" s="1088"/>
      <c r="X44" s="1090" t="str">
        <f t="shared" si="10"/>
        <v>-</v>
      </c>
      <c r="Y44" s="1091"/>
      <c r="Z44" s="399"/>
      <c r="AA44" s="399"/>
      <c r="AB44" s="1224" t="str">
        <f t="shared" si="11"/>
        <v>-</v>
      </c>
      <c r="AC44" s="1225"/>
      <c r="AD44" s="488"/>
      <c r="AE44" s="1089"/>
      <c r="AF44" s="1118"/>
      <c r="AG44" s="1119"/>
      <c r="AH44" s="52"/>
      <c r="AI44" s="52"/>
      <c r="AJ44" s="52"/>
      <c r="AK44" s="52"/>
      <c r="AL44" s="54"/>
      <c r="AM44" s="1088" t="str">
        <f t="shared" si="7"/>
        <v>-</v>
      </c>
      <c r="AN44" s="1088"/>
      <c r="AO44" s="1090" t="str">
        <f t="shared" si="8"/>
        <v>-</v>
      </c>
      <c r="AP44" s="1090"/>
      <c r="AQ44" s="399"/>
      <c r="AR44" s="399"/>
      <c r="AS44" s="1224" t="str">
        <f t="shared" si="12"/>
        <v>-</v>
      </c>
      <c r="AT44" s="1224"/>
      <c r="AU44" s="1224" t="str">
        <f t="shared" si="13"/>
        <v>-</v>
      </c>
      <c r="AV44" s="1225"/>
    </row>
    <row r="45" spans="1:48" ht="12.75">
      <c r="A45" s="488"/>
      <c r="B45" s="432"/>
      <c r="C45" s="431"/>
      <c r="D45" s="1089"/>
      <c r="E45" s="431"/>
      <c r="F45" s="1089"/>
      <c r="G45" s="431"/>
      <c r="H45" s="432"/>
      <c r="I45" s="431"/>
      <c r="J45" s="1089"/>
      <c r="K45" s="431"/>
      <c r="L45" s="433"/>
      <c r="M45" s="432"/>
      <c r="N45" s="1089"/>
      <c r="O45" s="1118"/>
      <c r="P45" s="1119"/>
      <c r="Q45" s="52"/>
      <c r="R45" s="52"/>
      <c r="S45" s="52"/>
      <c r="T45" s="52"/>
      <c r="U45" s="54"/>
      <c r="V45" s="1088" t="str">
        <f t="shared" si="9"/>
        <v>-</v>
      </c>
      <c r="W45" s="1088"/>
      <c r="X45" s="1090" t="str">
        <f t="shared" si="10"/>
        <v>-</v>
      </c>
      <c r="Y45" s="1091"/>
      <c r="Z45" s="399"/>
      <c r="AA45" s="399"/>
      <c r="AB45" s="1224" t="str">
        <f t="shared" si="11"/>
        <v>-</v>
      </c>
      <c r="AC45" s="1225"/>
      <c r="AD45" s="488"/>
      <c r="AE45" s="1089"/>
      <c r="AF45" s="1118"/>
      <c r="AG45" s="1119"/>
      <c r="AH45" s="52"/>
      <c r="AI45" s="52"/>
      <c r="AJ45" s="52"/>
      <c r="AK45" s="52"/>
      <c r="AL45" s="54"/>
      <c r="AM45" s="1088" t="str">
        <f t="shared" si="7"/>
        <v>-</v>
      </c>
      <c r="AN45" s="1088"/>
      <c r="AO45" s="1090" t="str">
        <f t="shared" si="8"/>
        <v>-</v>
      </c>
      <c r="AP45" s="1090"/>
      <c r="AQ45" s="399"/>
      <c r="AR45" s="399"/>
      <c r="AS45" s="1224" t="str">
        <f t="shared" si="12"/>
        <v>-</v>
      </c>
      <c r="AT45" s="1224"/>
      <c r="AU45" s="1224" t="str">
        <f t="shared" si="13"/>
        <v>-</v>
      </c>
      <c r="AV45" s="1225"/>
    </row>
    <row r="46" spans="1:48" ht="12.75">
      <c r="A46" s="488"/>
      <c r="B46" s="432"/>
      <c r="C46" s="431"/>
      <c r="D46" s="1089"/>
      <c r="E46" s="431"/>
      <c r="F46" s="1089"/>
      <c r="G46" s="431"/>
      <c r="H46" s="432"/>
      <c r="I46" s="431"/>
      <c r="J46" s="1089"/>
      <c r="K46" s="431"/>
      <c r="L46" s="433"/>
      <c r="M46" s="432"/>
      <c r="N46" s="1089"/>
      <c r="O46" s="1118"/>
      <c r="P46" s="1119"/>
      <c r="Q46" s="52"/>
      <c r="R46" s="52"/>
      <c r="S46" s="52"/>
      <c r="T46" s="52"/>
      <c r="U46" s="54"/>
      <c r="V46" s="1088" t="str">
        <f t="shared" si="9"/>
        <v>-</v>
      </c>
      <c r="W46" s="1088"/>
      <c r="X46" s="1090" t="str">
        <f t="shared" si="10"/>
        <v>-</v>
      </c>
      <c r="Y46" s="1091"/>
      <c r="Z46" s="399"/>
      <c r="AA46" s="399"/>
      <c r="AB46" s="1224" t="str">
        <f t="shared" si="11"/>
        <v>-</v>
      </c>
      <c r="AC46" s="1225"/>
      <c r="AD46" s="488"/>
      <c r="AE46" s="1089"/>
      <c r="AF46" s="1118"/>
      <c r="AG46" s="1119"/>
      <c r="AH46" s="52"/>
      <c r="AI46" s="52"/>
      <c r="AJ46" s="52"/>
      <c r="AK46" s="52"/>
      <c r="AL46" s="54"/>
      <c r="AM46" s="1088" t="str">
        <f t="shared" si="7"/>
        <v>-</v>
      </c>
      <c r="AN46" s="1088"/>
      <c r="AO46" s="1090" t="str">
        <f t="shared" si="8"/>
        <v>-</v>
      </c>
      <c r="AP46" s="1090"/>
      <c r="AQ46" s="399"/>
      <c r="AR46" s="399"/>
      <c r="AS46" s="1224" t="str">
        <f t="shared" si="12"/>
        <v>-</v>
      </c>
      <c r="AT46" s="1224"/>
      <c r="AU46" s="1224" t="str">
        <f t="shared" si="13"/>
        <v>-</v>
      </c>
      <c r="AV46" s="1225"/>
    </row>
    <row r="47" spans="1:48" ht="12.75">
      <c r="A47" s="488"/>
      <c r="B47" s="432"/>
      <c r="C47" s="431"/>
      <c r="D47" s="1089"/>
      <c r="E47" s="431"/>
      <c r="F47" s="1089"/>
      <c r="G47" s="431"/>
      <c r="H47" s="432"/>
      <c r="I47" s="431"/>
      <c r="J47" s="1089"/>
      <c r="K47" s="431"/>
      <c r="L47" s="433"/>
      <c r="M47" s="432"/>
      <c r="N47" s="1089"/>
      <c r="O47" s="1118"/>
      <c r="P47" s="1119"/>
      <c r="Q47" s="52"/>
      <c r="R47" s="52"/>
      <c r="S47" s="52"/>
      <c r="T47" s="52"/>
      <c r="U47" s="54"/>
      <c r="V47" s="1088" t="str">
        <f t="shared" si="9"/>
        <v>-</v>
      </c>
      <c r="W47" s="1088"/>
      <c r="X47" s="1090" t="str">
        <f t="shared" si="10"/>
        <v>-</v>
      </c>
      <c r="Y47" s="1091"/>
      <c r="Z47" s="399"/>
      <c r="AA47" s="399"/>
      <c r="AB47" s="1224" t="str">
        <f t="shared" si="11"/>
        <v>-</v>
      </c>
      <c r="AC47" s="1225"/>
      <c r="AD47" s="488"/>
      <c r="AE47" s="1089"/>
      <c r="AF47" s="1118"/>
      <c r="AG47" s="1119"/>
      <c r="AH47" s="52"/>
      <c r="AI47" s="52"/>
      <c r="AJ47" s="52"/>
      <c r="AK47" s="52"/>
      <c r="AL47" s="54"/>
      <c r="AM47" s="1088" t="str">
        <f t="shared" si="7"/>
        <v>-</v>
      </c>
      <c r="AN47" s="1088"/>
      <c r="AO47" s="1090" t="str">
        <f t="shared" si="8"/>
        <v>-</v>
      </c>
      <c r="AP47" s="1090"/>
      <c r="AQ47" s="399"/>
      <c r="AR47" s="399"/>
      <c r="AS47" s="1224" t="str">
        <f t="shared" si="12"/>
        <v>-</v>
      </c>
      <c r="AT47" s="1224"/>
      <c r="AU47" s="1224" t="str">
        <f t="shared" si="13"/>
        <v>-</v>
      </c>
      <c r="AV47" s="1225"/>
    </row>
    <row r="48" spans="1:48" ht="12.75">
      <c r="A48" s="488"/>
      <c r="B48" s="1089"/>
      <c r="C48" s="1247"/>
      <c r="D48" s="1248"/>
      <c r="E48" s="431"/>
      <c r="F48" s="1089"/>
      <c r="G48" s="1247"/>
      <c r="H48" s="1249"/>
      <c r="I48" s="1247"/>
      <c r="J48" s="1248"/>
      <c r="K48" s="431"/>
      <c r="L48" s="433"/>
      <c r="M48" s="432"/>
      <c r="N48" s="1089"/>
      <c r="O48" s="1118"/>
      <c r="P48" s="1119"/>
      <c r="Q48" s="52"/>
      <c r="R48" s="52"/>
      <c r="S48" s="52"/>
      <c r="T48" s="52"/>
      <c r="U48" s="54"/>
      <c r="V48" s="1088" t="str">
        <f t="shared" si="9"/>
        <v>-</v>
      </c>
      <c r="W48" s="1088"/>
      <c r="X48" s="1090" t="str">
        <f t="shared" si="10"/>
        <v>-</v>
      </c>
      <c r="Y48" s="1091"/>
      <c r="Z48" s="399"/>
      <c r="AA48" s="399"/>
      <c r="AB48" s="1224" t="str">
        <f t="shared" si="11"/>
        <v>-</v>
      </c>
      <c r="AC48" s="1225"/>
      <c r="AD48" s="488"/>
      <c r="AE48" s="1089"/>
      <c r="AF48" s="1118"/>
      <c r="AG48" s="1119"/>
      <c r="AH48" s="52"/>
      <c r="AI48" s="52"/>
      <c r="AJ48" s="52"/>
      <c r="AK48" s="52"/>
      <c r="AL48" s="54"/>
      <c r="AM48" s="1088" t="str">
        <f t="shared" si="7"/>
        <v>-</v>
      </c>
      <c r="AN48" s="1088"/>
      <c r="AO48" s="1090" t="str">
        <f t="shared" si="8"/>
        <v>-</v>
      </c>
      <c r="AP48" s="1090"/>
      <c r="AQ48" s="399"/>
      <c r="AR48" s="399"/>
      <c r="AS48" s="1224" t="str">
        <f t="shared" si="12"/>
        <v>-</v>
      </c>
      <c r="AT48" s="1224"/>
      <c r="AU48" s="1224" t="str">
        <f t="shared" si="13"/>
        <v>-</v>
      </c>
      <c r="AV48" s="1225"/>
    </row>
    <row r="49" spans="1:48" ht="13.5" thickBot="1">
      <c r="A49" s="504"/>
      <c r="B49" s="1244"/>
      <c r="C49" s="1097"/>
      <c r="D49" s="1098"/>
      <c r="E49" s="1245"/>
      <c r="F49" s="1246"/>
      <c r="G49" s="1097"/>
      <c r="H49" s="1098"/>
      <c r="I49" s="1097"/>
      <c r="J49" s="1098"/>
      <c r="K49" s="1243"/>
      <c r="L49" s="1244"/>
      <c r="M49" s="511"/>
      <c r="N49" s="1098"/>
      <c r="O49" s="1120"/>
      <c r="P49" s="1121"/>
      <c r="Q49" s="190"/>
      <c r="R49" s="190"/>
      <c r="S49" s="190"/>
      <c r="T49" s="190"/>
      <c r="U49" s="191"/>
      <c r="V49" s="1088" t="str">
        <f t="shared" si="9"/>
        <v>-</v>
      </c>
      <c r="W49" s="1088"/>
      <c r="X49" s="1090" t="str">
        <f t="shared" si="10"/>
        <v>-</v>
      </c>
      <c r="Y49" s="1091"/>
      <c r="Z49" s="405"/>
      <c r="AA49" s="405"/>
      <c r="AB49" s="1230" t="str">
        <f t="shared" si="11"/>
        <v>-</v>
      </c>
      <c r="AC49" s="1231"/>
      <c r="AD49" s="511"/>
      <c r="AE49" s="1098"/>
      <c r="AF49" s="1120"/>
      <c r="AG49" s="1121"/>
      <c r="AH49" s="52"/>
      <c r="AI49" s="52"/>
      <c r="AJ49" s="52"/>
      <c r="AK49" s="52"/>
      <c r="AL49" s="54"/>
      <c r="AM49" s="1088" t="str">
        <f t="shared" si="7"/>
        <v>-</v>
      </c>
      <c r="AN49" s="1088"/>
      <c r="AO49" s="1090" t="str">
        <f t="shared" si="8"/>
        <v>-</v>
      </c>
      <c r="AP49" s="1090"/>
      <c r="AQ49" s="399"/>
      <c r="AR49" s="399"/>
      <c r="AS49" s="1224" t="str">
        <f t="shared" si="12"/>
        <v>-</v>
      </c>
      <c r="AT49" s="1224"/>
      <c r="AU49" s="1224" t="str">
        <f t="shared" si="13"/>
        <v>-</v>
      </c>
      <c r="AV49" s="1225"/>
    </row>
    <row r="50" spans="1:48" ht="15" customHeight="1">
      <c r="A50" s="1099" t="s">
        <v>200</v>
      </c>
      <c r="B50" s="1100"/>
      <c r="C50" s="1100"/>
      <c r="D50" s="1100"/>
      <c r="E50" s="1100"/>
      <c r="F50" s="1100"/>
      <c r="G50" s="1100"/>
      <c r="H50" s="1100"/>
      <c r="I50" s="1100"/>
      <c r="J50" s="1100"/>
      <c r="K50" s="1100"/>
      <c r="L50" s="1100"/>
      <c r="M50" s="1221" t="s">
        <v>297</v>
      </c>
      <c r="N50" s="1222"/>
      <c r="O50" s="1222"/>
      <c r="P50" s="1222"/>
      <c r="Q50" s="1222"/>
      <c r="R50" s="1222"/>
      <c r="S50" s="1222"/>
      <c r="T50" s="1222"/>
      <c r="U50" s="1222"/>
      <c r="V50" s="1222"/>
      <c r="W50" s="1222"/>
      <c r="X50" s="1222"/>
      <c r="Y50" s="1222"/>
      <c r="Z50" s="1222"/>
      <c r="AA50" s="1222"/>
      <c r="AB50" s="1222"/>
      <c r="AC50" s="1223"/>
      <c r="AD50" s="1221" t="s">
        <v>8</v>
      </c>
      <c r="AE50" s="1222"/>
      <c r="AF50" s="1222"/>
      <c r="AG50" s="1222"/>
      <c r="AH50" s="1222"/>
      <c r="AI50" s="1222"/>
      <c r="AJ50" s="1222"/>
      <c r="AK50" s="1222"/>
      <c r="AL50" s="1222"/>
      <c r="AM50" s="1222"/>
      <c r="AN50" s="1222"/>
      <c r="AO50" s="1222"/>
      <c r="AP50" s="1222"/>
      <c r="AQ50" s="1222"/>
      <c r="AR50" s="1222"/>
      <c r="AS50" s="1222"/>
      <c r="AT50" s="1222"/>
      <c r="AU50" s="1222"/>
      <c r="AV50" s="1223"/>
    </row>
    <row r="51" spans="1:48" ht="15" customHeight="1" thickBot="1">
      <c r="A51" s="1102"/>
      <c r="B51" s="1103"/>
      <c r="C51" s="1103"/>
      <c r="D51" s="1103"/>
      <c r="E51" s="1103"/>
      <c r="F51" s="1103"/>
      <c r="G51" s="1103"/>
      <c r="H51" s="1103"/>
      <c r="I51" s="1103"/>
      <c r="J51" s="1103"/>
      <c r="K51" s="1103"/>
      <c r="L51" s="1103"/>
      <c r="M51" s="1114" t="s">
        <v>339</v>
      </c>
      <c r="N51" s="1115"/>
      <c r="O51" s="1115"/>
      <c r="P51" s="1163"/>
      <c r="Q51" s="1115" t="s">
        <v>187</v>
      </c>
      <c r="R51" s="1115"/>
      <c r="S51" s="1115"/>
      <c r="T51" s="1115"/>
      <c r="U51" s="1115"/>
      <c r="V51" s="1115" t="s">
        <v>169</v>
      </c>
      <c r="W51" s="1115"/>
      <c r="X51" s="1115"/>
      <c r="Y51" s="1115"/>
      <c r="Z51" s="1115" t="s">
        <v>170</v>
      </c>
      <c r="AA51" s="1115"/>
      <c r="AB51" s="1115"/>
      <c r="AC51" s="1122"/>
      <c r="AD51" s="1236" t="s">
        <v>171</v>
      </c>
      <c r="AE51" s="1164"/>
      <c r="AF51" s="1164"/>
      <c r="AG51" s="1235"/>
      <c r="AH51" s="1114" t="s">
        <v>187</v>
      </c>
      <c r="AI51" s="1115"/>
      <c r="AJ51" s="1115"/>
      <c r="AK51" s="1115"/>
      <c r="AL51" s="1115"/>
      <c r="AM51" s="1115" t="s">
        <v>169</v>
      </c>
      <c r="AN51" s="1115"/>
      <c r="AO51" s="1115"/>
      <c r="AP51" s="1115"/>
      <c r="AQ51" s="1115" t="s">
        <v>188</v>
      </c>
      <c r="AR51" s="1115"/>
      <c r="AS51" s="1163" t="s">
        <v>170</v>
      </c>
      <c r="AT51" s="1164"/>
      <c r="AU51" s="1164"/>
      <c r="AV51" s="1235"/>
    </row>
    <row r="52" spans="1:48" ht="15" customHeight="1">
      <c r="A52" s="1141" t="s">
        <v>172</v>
      </c>
      <c r="B52" s="1106"/>
      <c r="C52" s="1105" t="s">
        <v>12</v>
      </c>
      <c r="D52" s="1139"/>
      <c r="E52" s="1105" t="s">
        <v>175</v>
      </c>
      <c r="F52" s="1106"/>
      <c r="G52" s="1105" t="s">
        <v>176</v>
      </c>
      <c r="H52" s="1106"/>
      <c r="I52" s="1105" t="s">
        <v>136</v>
      </c>
      <c r="J52" s="1106"/>
      <c r="K52" s="1169" t="s">
        <v>177</v>
      </c>
      <c r="L52" s="1170"/>
      <c r="M52" s="1106" t="s">
        <v>173</v>
      </c>
      <c r="N52" s="1139"/>
      <c r="O52" s="1106" t="s">
        <v>174</v>
      </c>
      <c r="P52" s="1139"/>
      <c r="Q52" s="1228" t="s">
        <v>189</v>
      </c>
      <c r="R52" s="1228" t="s">
        <v>190</v>
      </c>
      <c r="S52" s="1228" t="s">
        <v>191</v>
      </c>
      <c r="T52" s="1228" t="s">
        <v>192</v>
      </c>
      <c r="U52" s="1228" t="s">
        <v>193</v>
      </c>
      <c r="V52" s="1237" t="s">
        <v>194</v>
      </c>
      <c r="W52" s="1237"/>
      <c r="X52" s="1237" t="s">
        <v>201</v>
      </c>
      <c r="Y52" s="1237"/>
      <c r="Z52" s="1234" t="s">
        <v>196</v>
      </c>
      <c r="AA52" s="1234"/>
      <c r="AB52" s="1226" t="s">
        <v>197</v>
      </c>
      <c r="AC52" s="1227"/>
      <c r="AD52" s="1141" t="s">
        <v>173</v>
      </c>
      <c r="AE52" s="1139"/>
      <c r="AF52" s="1106" t="s">
        <v>174</v>
      </c>
      <c r="AG52" s="1139"/>
      <c r="AH52" s="1234" t="s">
        <v>189</v>
      </c>
      <c r="AI52" s="1234" t="s">
        <v>190</v>
      </c>
      <c r="AJ52" s="1234" t="s">
        <v>191</v>
      </c>
      <c r="AK52" s="1234" t="s">
        <v>192</v>
      </c>
      <c r="AL52" s="1234" t="s">
        <v>193</v>
      </c>
      <c r="AM52" s="1240" t="s">
        <v>194</v>
      </c>
      <c r="AN52" s="1240"/>
      <c r="AO52" s="1240" t="s">
        <v>195</v>
      </c>
      <c r="AP52" s="1240"/>
      <c r="AQ52" s="1234" t="s">
        <v>196</v>
      </c>
      <c r="AR52" s="1234"/>
      <c r="AS52" s="1234" t="s">
        <v>197</v>
      </c>
      <c r="AT52" s="1234"/>
      <c r="AU52" s="1234" t="s">
        <v>198</v>
      </c>
      <c r="AV52" s="1239"/>
    </row>
    <row r="53" spans="1:48" ht="15" customHeight="1">
      <c r="A53" s="1207"/>
      <c r="B53" s="1208"/>
      <c r="C53" s="1209"/>
      <c r="D53" s="1210"/>
      <c r="E53" s="1209"/>
      <c r="F53" s="1208"/>
      <c r="G53" s="1209"/>
      <c r="H53" s="1208"/>
      <c r="I53" s="1209"/>
      <c r="J53" s="1208"/>
      <c r="K53" s="1186"/>
      <c r="L53" s="1238"/>
      <c r="M53" s="1208"/>
      <c r="N53" s="1210"/>
      <c r="O53" s="1208"/>
      <c r="P53" s="1210"/>
      <c r="Q53" s="1228"/>
      <c r="R53" s="1228"/>
      <c r="S53" s="1228"/>
      <c r="T53" s="1228"/>
      <c r="U53" s="1228"/>
      <c r="V53" s="1237"/>
      <c r="W53" s="1237"/>
      <c r="X53" s="1237"/>
      <c r="Y53" s="1237"/>
      <c r="Z53" s="1228"/>
      <c r="AA53" s="1228"/>
      <c r="AB53" s="1228"/>
      <c r="AC53" s="1229"/>
      <c r="AD53" s="1207"/>
      <c r="AE53" s="1210"/>
      <c r="AF53" s="1208"/>
      <c r="AG53" s="1210"/>
      <c r="AH53" s="1228"/>
      <c r="AI53" s="1228"/>
      <c r="AJ53" s="1228"/>
      <c r="AK53" s="1228"/>
      <c r="AL53" s="1228"/>
      <c r="AM53" s="1237"/>
      <c r="AN53" s="1237"/>
      <c r="AO53" s="1237"/>
      <c r="AP53" s="1237"/>
      <c r="AQ53" s="1228"/>
      <c r="AR53" s="1228"/>
      <c r="AS53" s="1228"/>
      <c r="AT53" s="1228"/>
      <c r="AU53" s="1228"/>
      <c r="AV53" s="1229"/>
    </row>
    <row r="54" spans="1:48" ht="15" customHeight="1">
      <c r="A54" s="1142"/>
      <c r="B54" s="1108"/>
      <c r="C54" s="1107"/>
      <c r="D54" s="1140"/>
      <c r="E54" s="1107"/>
      <c r="F54" s="1108"/>
      <c r="G54" s="1107"/>
      <c r="H54" s="1108"/>
      <c r="I54" s="1107"/>
      <c r="J54" s="1108"/>
      <c r="K54" s="1171"/>
      <c r="L54" s="1172"/>
      <c r="M54" s="1108"/>
      <c r="N54" s="1140"/>
      <c r="O54" s="1108"/>
      <c r="P54" s="1140"/>
      <c r="Q54" s="1228"/>
      <c r="R54" s="1228"/>
      <c r="S54" s="1228"/>
      <c r="T54" s="1228"/>
      <c r="U54" s="1228"/>
      <c r="V54" s="1237"/>
      <c r="W54" s="1237"/>
      <c r="X54" s="1237"/>
      <c r="Y54" s="1237"/>
      <c r="Z54" s="1228"/>
      <c r="AA54" s="1228"/>
      <c r="AB54" s="1228"/>
      <c r="AC54" s="1229"/>
      <c r="AD54" s="1142"/>
      <c r="AE54" s="1140"/>
      <c r="AF54" s="1108"/>
      <c r="AG54" s="1140"/>
      <c r="AH54" s="1228"/>
      <c r="AI54" s="1228"/>
      <c r="AJ54" s="1228"/>
      <c r="AK54" s="1228"/>
      <c r="AL54" s="1228"/>
      <c r="AM54" s="1237"/>
      <c r="AN54" s="1237"/>
      <c r="AO54" s="1237"/>
      <c r="AP54" s="1237"/>
      <c r="AQ54" s="1228"/>
      <c r="AR54" s="1228"/>
      <c r="AS54" s="1228"/>
      <c r="AT54" s="1228"/>
      <c r="AU54" s="1228"/>
      <c r="AV54" s="1229"/>
    </row>
    <row r="55" spans="1:48" ht="15" customHeight="1">
      <c r="A55" s="488"/>
      <c r="B55" s="432"/>
      <c r="C55" s="431"/>
      <c r="D55" s="432"/>
      <c r="E55" s="431"/>
      <c r="F55" s="1089"/>
      <c r="G55" s="431"/>
      <c r="H55" s="432"/>
      <c r="I55" s="431"/>
      <c r="J55" s="1089"/>
      <c r="K55" s="431"/>
      <c r="L55" s="433"/>
      <c r="M55" s="432"/>
      <c r="N55" s="1089"/>
      <c r="O55" s="1156"/>
      <c r="P55" s="1157"/>
      <c r="Q55" s="52"/>
      <c r="R55" s="52"/>
      <c r="S55" s="52"/>
      <c r="T55" s="52"/>
      <c r="U55" s="54"/>
      <c r="V55" s="1088" t="str">
        <f>IF(AND(Q55&lt;&gt;"",R55&lt;&gt;"",S55&lt;&gt;"",T55&lt;&gt;"",U55&lt;&gt;""),M55*$O$55*(((Q55/C55)+((2*AVERAGE(R55:U55))/C55))/3),"-")</f>
        <v>-</v>
      </c>
      <c r="W55" s="1088"/>
      <c r="X55" s="1090" t="str">
        <f>IF(V55="-","-",V55/K55)</f>
        <v>-</v>
      </c>
      <c r="Y55" s="1091"/>
      <c r="Z55" s="399"/>
      <c r="AA55" s="399"/>
      <c r="AB55" s="1224" t="str">
        <f>IF(AND(V55&lt;&gt;"-",Z55&lt;&gt;""),(V55-Z55)/Z55,"-")</f>
        <v>-</v>
      </c>
      <c r="AC55" s="1225"/>
      <c r="AD55" s="488"/>
      <c r="AE55" s="432"/>
      <c r="AF55" s="1156"/>
      <c r="AG55" s="1157"/>
      <c r="AH55" s="52"/>
      <c r="AI55" s="52"/>
      <c r="AJ55" s="52"/>
      <c r="AK55" s="52"/>
      <c r="AL55" s="54"/>
      <c r="AM55" s="1088" t="str">
        <f aca="true" t="shared" si="14" ref="AM55:AM64">IF(AND(AH55&lt;&gt;"",AI55&lt;&gt;"",AJ55&lt;&gt;"",AK55&lt;&gt;"",AL55&lt;&gt;""),AD55*$AF$55*(((AH55/C55)+((2*AVERAGE(AI55:AL55))/C55))/3),"-")</f>
        <v>-</v>
      </c>
      <c r="AN55" s="1088"/>
      <c r="AO55" s="1090" t="str">
        <f aca="true" t="shared" si="15" ref="AO55:AO64">IF(AM55="-","-",AM55/K55)</f>
        <v>-</v>
      </c>
      <c r="AP55" s="1090"/>
      <c r="AQ55" s="399"/>
      <c r="AR55" s="399"/>
      <c r="AS55" s="1224" t="str">
        <f>IF(AND(AM55&lt;&gt;"-",AQ55&lt;&gt;""),(AM55-AQ55)/AQ55,"-")</f>
        <v>-</v>
      </c>
      <c r="AT55" s="1224"/>
      <c r="AU55" s="1224" t="str">
        <f>IF(OR(AM55="-",V55="-"),"-",(AM55-V55)/V55)</f>
        <v>-</v>
      </c>
      <c r="AV55" s="1225"/>
    </row>
    <row r="56" spans="1:48" ht="15" customHeight="1">
      <c r="A56" s="488"/>
      <c r="B56" s="432"/>
      <c r="C56" s="431"/>
      <c r="D56" s="432"/>
      <c r="E56" s="431"/>
      <c r="F56" s="1089"/>
      <c r="G56" s="431"/>
      <c r="H56" s="432"/>
      <c r="I56" s="431"/>
      <c r="J56" s="1089"/>
      <c r="K56" s="431"/>
      <c r="L56" s="433"/>
      <c r="M56" s="432"/>
      <c r="N56" s="1089"/>
      <c r="O56" s="1118"/>
      <c r="P56" s="1119"/>
      <c r="Q56" s="52"/>
      <c r="R56" s="52"/>
      <c r="S56" s="52"/>
      <c r="T56" s="52"/>
      <c r="U56" s="54"/>
      <c r="V56" s="1088" t="str">
        <f aca="true" t="shared" si="16" ref="V56:V64">IF(AND(Q56&lt;&gt;"",R56&lt;&gt;"",S56&lt;&gt;"",T56&lt;&gt;"",U56&lt;&gt;""),M56*$O$55*(((Q56/C56)+((2*AVERAGE(R56:U56))/C56))/3),"-")</f>
        <v>-</v>
      </c>
      <c r="W56" s="1088"/>
      <c r="X56" s="1090" t="str">
        <f aca="true" t="shared" si="17" ref="X56:X64">IF(V56="-","-",V56/K56)</f>
        <v>-</v>
      </c>
      <c r="Y56" s="1091"/>
      <c r="Z56" s="399"/>
      <c r="AA56" s="399"/>
      <c r="AB56" s="1224" t="str">
        <f aca="true" t="shared" si="18" ref="AB56:AB64">IF(AND(V56&lt;&gt;"-",Z56&lt;&gt;""),(V56-Z56)/Z56,"-")</f>
        <v>-</v>
      </c>
      <c r="AC56" s="1225"/>
      <c r="AD56" s="488"/>
      <c r="AE56" s="432"/>
      <c r="AF56" s="1118"/>
      <c r="AG56" s="1119"/>
      <c r="AH56" s="52"/>
      <c r="AI56" s="52"/>
      <c r="AJ56" s="52"/>
      <c r="AK56" s="52"/>
      <c r="AL56" s="54"/>
      <c r="AM56" s="1088" t="str">
        <f t="shared" si="14"/>
        <v>-</v>
      </c>
      <c r="AN56" s="1088"/>
      <c r="AO56" s="1090" t="str">
        <f t="shared" si="15"/>
        <v>-</v>
      </c>
      <c r="AP56" s="1090"/>
      <c r="AQ56" s="399"/>
      <c r="AR56" s="399"/>
      <c r="AS56" s="1224" t="str">
        <f aca="true" t="shared" si="19" ref="AS56:AS64">IF(AND(AM56&lt;&gt;"-",AQ56&lt;&gt;""),(AM56-AQ56)/AQ56,"-")</f>
        <v>-</v>
      </c>
      <c r="AT56" s="1224"/>
      <c r="AU56" s="1224" t="str">
        <f aca="true" t="shared" si="20" ref="AU56:AU64">IF(OR(AM56="-",V56="-"),"-",(AM56-V56)/V56)</f>
        <v>-</v>
      </c>
      <c r="AV56" s="1225"/>
    </row>
    <row r="57" spans="1:48" ht="15" customHeight="1">
      <c r="A57" s="488"/>
      <c r="B57" s="432"/>
      <c r="C57" s="431"/>
      <c r="D57" s="432"/>
      <c r="E57" s="431"/>
      <c r="F57" s="1089"/>
      <c r="G57" s="431"/>
      <c r="H57" s="432"/>
      <c r="I57" s="431"/>
      <c r="J57" s="1089"/>
      <c r="K57" s="431"/>
      <c r="L57" s="433"/>
      <c r="M57" s="432"/>
      <c r="N57" s="1089"/>
      <c r="O57" s="1118"/>
      <c r="P57" s="1119"/>
      <c r="Q57" s="52"/>
      <c r="R57" s="52"/>
      <c r="S57" s="52"/>
      <c r="T57" s="52"/>
      <c r="U57" s="54"/>
      <c r="V57" s="1088" t="str">
        <f t="shared" si="16"/>
        <v>-</v>
      </c>
      <c r="W57" s="1088"/>
      <c r="X57" s="1090" t="str">
        <f t="shared" si="17"/>
        <v>-</v>
      </c>
      <c r="Y57" s="1091"/>
      <c r="Z57" s="399"/>
      <c r="AA57" s="399"/>
      <c r="AB57" s="1224" t="str">
        <f t="shared" si="18"/>
        <v>-</v>
      </c>
      <c r="AC57" s="1225"/>
      <c r="AD57" s="488"/>
      <c r="AE57" s="432"/>
      <c r="AF57" s="1118"/>
      <c r="AG57" s="1119"/>
      <c r="AH57" s="52"/>
      <c r="AI57" s="52"/>
      <c r="AJ57" s="52"/>
      <c r="AK57" s="52"/>
      <c r="AL57" s="54"/>
      <c r="AM57" s="1088" t="str">
        <f t="shared" si="14"/>
        <v>-</v>
      </c>
      <c r="AN57" s="1088"/>
      <c r="AO57" s="1090" t="str">
        <f t="shared" si="15"/>
        <v>-</v>
      </c>
      <c r="AP57" s="1090"/>
      <c r="AQ57" s="399"/>
      <c r="AR57" s="399"/>
      <c r="AS57" s="1224" t="str">
        <f t="shared" si="19"/>
        <v>-</v>
      </c>
      <c r="AT57" s="1224"/>
      <c r="AU57" s="1224" t="str">
        <f t="shared" si="20"/>
        <v>-</v>
      </c>
      <c r="AV57" s="1225"/>
    </row>
    <row r="58" spans="1:48" ht="15" customHeight="1">
      <c r="A58" s="488"/>
      <c r="B58" s="432"/>
      <c r="C58" s="431"/>
      <c r="D58" s="432"/>
      <c r="E58" s="431"/>
      <c r="F58" s="1089"/>
      <c r="G58" s="431"/>
      <c r="H58" s="432"/>
      <c r="I58" s="431"/>
      <c r="J58" s="1089"/>
      <c r="K58" s="431"/>
      <c r="L58" s="433"/>
      <c r="M58" s="432"/>
      <c r="N58" s="1089"/>
      <c r="O58" s="1118"/>
      <c r="P58" s="1119"/>
      <c r="Q58" s="52"/>
      <c r="R58" s="52"/>
      <c r="S58" s="52"/>
      <c r="T58" s="52"/>
      <c r="U58" s="54"/>
      <c r="V58" s="1088" t="str">
        <f t="shared" si="16"/>
        <v>-</v>
      </c>
      <c r="W58" s="1088"/>
      <c r="X58" s="1090" t="str">
        <f t="shared" si="17"/>
        <v>-</v>
      </c>
      <c r="Y58" s="1091"/>
      <c r="Z58" s="399"/>
      <c r="AA58" s="399"/>
      <c r="AB58" s="1224" t="str">
        <f t="shared" si="18"/>
        <v>-</v>
      </c>
      <c r="AC58" s="1225"/>
      <c r="AD58" s="488"/>
      <c r="AE58" s="432"/>
      <c r="AF58" s="1118"/>
      <c r="AG58" s="1119"/>
      <c r="AH58" s="52"/>
      <c r="AI58" s="52"/>
      <c r="AJ58" s="52"/>
      <c r="AK58" s="52"/>
      <c r="AL58" s="54"/>
      <c r="AM58" s="1088" t="str">
        <f t="shared" si="14"/>
        <v>-</v>
      </c>
      <c r="AN58" s="1088"/>
      <c r="AO58" s="1090" t="str">
        <f t="shared" si="15"/>
        <v>-</v>
      </c>
      <c r="AP58" s="1090"/>
      <c r="AQ58" s="399"/>
      <c r="AR58" s="399"/>
      <c r="AS58" s="1224" t="str">
        <f t="shared" si="19"/>
        <v>-</v>
      </c>
      <c r="AT58" s="1224"/>
      <c r="AU58" s="1224" t="str">
        <f t="shared" si="20"/>
        <v>-</v>
      </c>
      <c r="AV58" s="1225"/>
    </row>
    <row r="59" spans="1:48" ht="15" customHeight="1">
      <c r="A59" s="488"/>
      <c r="B59" s="432"/>
      <c r="C59" s="431"/>
      <c r="D59" s="432"/>
      <c r="E59" s="431"/>
      <c r="F59" s="1089"/>
      <c r="G59" s="431"/>
      <c r="H59" s="432"/>
      <c r="I59" s="431"/>
      <c r="J59" s="1089"/>
      <c r="K59" s="431"/>
      <c r="L59" s="433"/>
      <c r="M59" s="432"/>
      <c r="N59" s="1089"/>
      <c r="O59" s="1118"/>
      <c r="P59" s="1119"/>
      <c r="Q59" s="52"/>
      <c r="R59" s="52"/>
      <c r="S59" s="52"/>
      <c r="T59" s="52"/>
      <c r="U59" s="54"/>
      <c r="V59" s="1088" t="str">
        <f t="shared" si="16"/>
        <v>-</v>
      </c>
      <c r="W59" s="1088"/>
      <c r="X59" s="1090" t="str">
        <f t="shared" si="17"/>
        <v>-</v>
      </c>
      <c r="Y59" s="1091"/>
      <c r="Z59" s="399"/>
      <c r="AA59" s="399"/>
      <c r="AB59" s="1224" t="str">
        <f t="shared" si="18"/>
        <v>-</v>
      </c>
      <c r="AC59" s="1225"/>
      <c r="AD59" s="488"/>
      <c r="AE59" s="432"/>
      <c r="AF59" s="1118"/>
      <c r="AG59" s="1119"/>
      <c r="AH59" s="52"/>
      <c r="AI59" s="52"/>
      <c r="AJ59" s="52"/>
      <c r="AK59" s="52"/>
      <c r="AL59" s="54"/>
      <c r="AM59" s="1088" t="str">
        <f t="shared" si="14"/>
        <v>-</v>
      </c>
      <c r="AN59" s="1088"/>
      <c r="AO59" s="1090" t="str">
        <f t="shared" si="15"/>
        <v>-</v>
      </c>
      <c r="AP59" s="1090"/>
      <c r="AQ59" s="399"/>
      <c r="AR59" s="399"/>
      <c r="AS59" s="1224" t="str">
        <f t="shared" si="19"/>
        <v>-</v>
      </c>
      <c r="AT59" s="1224"/>
      <c r="AU59" s="1224" t="str">
        <f t="shared" si="20"/>
        <v>-</v>
      </c>
      <c r="AV59" s="1225"/>
    </row>
    <row r="60" spans="1:48" ht="15" customHeight="1">
      <c r="A60" s="488"/>
      <c r="B60" s="432"/>
      <c r="C60" s="431"/>
      <c r="D60" s="432"/>
      <c r="E60" s="431"/>
      <c r="F60" s="1089"/>
      <c r="G60" s="431"/>
      <c r="H60" s="432"/>
      <c r="I60" s="431"/>
      <c r="J60" s="1089"/>
      <c r="K60" s="431"/>
      <c r="L60" s="433"/>
      <c r="M60" s="432"/>
      <c r="N60" s="1089"/>
      <c r="O60" s="1118"/>
      <c r="P60" s="1119"/>
      <c r="Q60" s="52"/>
      <c r="R60" s="52"/>
      <c r="S60" s="52"/>
      <c r="T60" s="52"/>
      <c r="U60" s="54"/>
      <c r="V60" s="1088" t="str">
        <f t="shared" si="16"/>
        <v>-</v>
      </c>
      <c r="W60" s="1088"/>
      <c r="X60" s="1090" t="str">
        <f t="shared" si="17"/>
        <v>-</v>
      </c>
      <c r="Y60" s="1091"/>
      <c r="Z60" s="399"/>
      <c r="AA60" s="399"/>
      <c r="AB60" s="1224" t="str">
        <f t="shared" si="18"/>
        <v>-</v>
      </c>
      <c r="AC60" s="1225"/>
      <c r="AD60" s="488"/>
      <c r="AE60" s="432"/>
      <c r="AF60" s="1118"/>
      <c r="AG60" s="1119"/>
      <c r="AH60" s="52"/>
      <c r="AI60" s="52"/>
      <c r="AJ60" s="52"/>
      <c r="AK60" s="52"/>
      <c r="AL60" s="54"/>
      <c r="AM60" s="1088" t="str">
        <f t="shared" si="14"/>
        <v>-</v>
      </c>
      <c r="AN60" s="1088"/>
      <c r="AO60" s="1090" t="str">
        <f t="shared" si="15"/>
        <v>-</v>
      </c>
      <c r="AP60" s="1090"/>
      <c r="AQ60" s="399"/>
      <c r="AR60" s="399"/>
      <c r="AS60" s="1224" t="str">
        <f t="shared" si="19"/>
        <v>-</v>
      </c>
      <c r="AT60" s="1224"/>
      <c r="AU60" s="1224" t="str">
        <f t="shared" si="20"/>
        <v>-</v>
      </c>
      <c r="AV60" s="1225"/>
    </row>
    <row r="61" spans="1:48" ht="15" customHeight="1">
      <c r="A61" s="488"/>
      <c r="B61" s="432"/>
      <c r="C61" s="431"/>
      <c r="D61" s="432"/>
      <c r="E61" s="431"/>
      <c r="F61" s="1089"/>
      <c r="G61" s="431"/>
      <c r="H61" s="432"/>
      <c r="I61" s="431"/>
      <c r="J61" s="1089"/>
      <c r="K61" s="431"/>
      <c r="L61" s="433"/>
      <c r="M61" s="432"/>
      <c r="N61" s="1089"/>
      <c r="O61" s="1118"/>
      <c r="P61" s="1119"/>
      <c r="Q61" s="52"/>
      <c r="R61" s="52"/>
      <c r="S61" s="52"/>
      <c r="T61" s="52"/>
      <c r="U61" s="54"/>
      <c r="V61" s="1088" t="str">
        <f t="shared" si="16"/>
        <v>-</v>
      </c>
      <c r="W61" s="1088"/>
      <c r="X61" s="1090" t="str">
        <f t="shared" si="17"/>
        <v>-</v>
      </c>
      <c r="Y61" s="1091"/>
      <c r="Z61" s="399"/>
      <c r="AA61" s="399"/>
      <c r="AB61" s="1224" t="str">
        <f t="shared" si="18"/>
        <v>-</v>
      </c>
      <c r="AC61" s="1225"/>
      <c r="AD61" s="488"/>
      <c r="AE61" s="432"/>
      <c r="AF61" s="1118"/>
      <c r="AG61" s="1119"/>
      <c r="AH61" s="52"/>
      <c r="AI61" s="52"/>
      <c r="AJ61" s="52"/>
      <c r="AK61" s="52"/>
      <c r="AL61" s="54"/>
      <c r="AM61" s="1088" t="str">
        <f t="shared" si="14"/>
        <v>-</v>
      </c>
      <c r="AN61" s="1088"/>
      <c r="AO61" s="1090" t="str">
        <f t="shared" si="15"/>
        <v>-</v>
      </c>
      <c r="AP61" s="1090"/>
      <c r="AQ61" s="399"/>
      <c r="AR61" s="399"/>
      <c r="AS61" s="1224" t="str">
        <f t="shared" si="19"/>
        <v>-</v>
      </c>
      <c r="AT61" s="1224"/>
      <c r="AU61" s="1224" t="str">
        <f t="shared" si="20"/>
        <v>-</v>
      </c>
      <c r="AV61" s="1225"/>
    </row>
    <row r="62" spans="1:48" ht="15" customHeight="1">
      <c r="A62" s="488"/>
      <c r="B62" s="432"/>
      <c r="C62" s="431"/>
      <c r="D62" s="432"/>
      <c r="E62" s="431"/>
      <c r="F62" s="1089"/>
      <c r="G62" s="431"/>
      <c r="H62" s="432"/>
      <c r="I62" s="431"/>
      <c r="J62" s="1089"/>
      <c r="K62" s="431"/>
      <c r="L62" s="433"/>
      <c r="M62" s="432"/>
      <c r="N62" s="1089"/>
      <c r="O62" s="1118"/>
      <c r="P62" s="1119"/>
      <c r="Q62" s="52"/>
      <c r="R62" s="52"/>
      <c r="S62" s="52"/>
      <c r="T62" s="52"/>
      <c r="U62" s="54"/>
      <c r="V62" s="1088" t="str">
        <f t="shared" si="16"/>
        <v>-</v>
      </c>
      <c r="W62" s="1088"/>
      <c r="X62" s="1090" t="str">
        <f t="shared" si="17"/>
        <v>-</v>
      </c>
      <c r="Y62" s="1091"/>
      <c r="Z62" s="399"/>
      <c r="AA62" s="399"/>
      <c r="AB62" s="1224" t="str">
        <f t="shared" si="18"/>
        <v>-</v>
      </c>
      <c r="AC62" s="1225"/>
      <c r="AD62" s="488"/>
      <c r="AE62" s="432"/>
      <c r="AF62" s="1118"/>
      <c r="AG62" s="1119"/>
      <c r="AH62" s="52"/>
      <c r="AI62" s="52"/>
      <c r="AJ62" s="52"/>
      <c r="AK62" s="52"/>
      <c r="AL62" s="54"/>
      <c r="AM62" s="1088" t="str">
        <f t="shared" si="14"/>
        <v>-</v>
      </c>
      <c r="AN62" s="1088"/>
      <c r="AO62" s="1090" t="str">
        <f t="shared" si="15"/>
        <v>-</v>
      </c>
      <c r="AP62" s="1090"/>
      <c r="AQ62" s="399"/>
      <c r="AR62" s="399"/>
      <c r="AS62" s="1224" t="str">
        <f t="shared" si="19"/>
        <v>-</v>
      </c>
      <c r="AT62" s="1224"/>
      <c r="AU62" s="1224" t="str">
        <f t="shared" si="20"/>
        <v>-</v>
      </c>
      <c r="AV62" s="1225"/>
    </row>
    <row r="63" spans="1:48" ht="15" customHeight="1">
      <c r="A63" s="488"/>
      <c r="B63" s="432"/>
      <c r="C63" s="431"/>
      <c r="D63" s="432"/>
      <c r="E63" s="431"/>
      <c r="F63" s="1089"/>
      <c r="G63" s="431"/>
      <c r="H63" s="432"/>
      <c r="I63" s="431"/>
      <c r="J63" s="1089"/>
      <c r="K63" s="431"/>
      <c r="L63" s="433"/>
      <c r="M63" s="432"/>
      <c r="N63" s="1089"/>
      <c r="O63" s="1118"/>
      <c r="P63" s="1119"/>
      <c r="Q63" s="52"/>
      <c r="R63" s="52"/>
      <c r="S63" s="52"/>
      <c r="T63" s="52"/>
      <c r="U63" s="54"/>
      <c r="V63" s="1088" t="str">
        <f t="shared" si="16"/>
        <v>-</v>
      </c>
      <c r="W63" s="1088"/>
      <c r="X63" s="1090" t="str">
        <f t="shared" si="17"/>
        <v>-</v>
      </c>
      <c r="Y63" s="1091"/>
      <c r="Z63" s="399"/>
      <c r="AA63" s="399"/>
      <c r="AB63" s="1224" t="str">
        <f t="shared" si="18"/>
        <v>-</v>
      </c>
      <c r="AC63" s="1225"/>
      <c r="AD63" s="488"/>
      <c r="AE63" s="432"/>
      <c r="AF63" s="1118"/>
      <c r="AG63" s="1119"/>
      <c r="AH63" s="52"/>
      <c r="AI63" s="52"/>
      <c r="AJ63" s="52"/>
      <c r="AK63" s="52"/>
      <c r="AL63" s="54"/>
      <c r="AM63" s="1088" t="str">
        <f t="shared" si="14"/>
        <v>-</v>
      </c>
      <c r="AN63" s="1088"/>
      <c r="AO63" s="1090" t="str">
        <f t="shared" si="15"/>
        <v>-</v>
      </c>
      <c r="AP63" s="1090"/>
      <c r="AQ63" s="399"/>
      <c r="AR63" s="399"/>
      <c r="AS63" s="1224" t="str">
        <f t="shared" si="19"/>
        <v>-</v>
      </c>
      <c r="AT63" s="1224"/>
      <c r="AU63" s="1224" t="str">
        <f t="shared" si="20"/>
        <v>-</v>
      </c>
      <c r="AV63" s="1225"/>
    </row>
    <row r="64" spans="1:48" ht="15" customHeight="1" thickBot="1">
      <c r="A64" s="511"/>
      <c r="B64" s="1189"/>
      <c r="C64" s="1097"/>
      <c r="D64" s="1189"/>
      <c r="E64" s="1097"/>
      <c r="F64" s="1098"/>
      <c r="G64" s="1097"/>
      <c r="H64" s="1189"/>
      <c r="I64" s="1097"/>
      <c r="J64" s="1098"/>
      <c r="K64" s="1097"/>
      <c r="L64" s="1193"/>
      <c r="M64" s="1189"/>
      <c r="N64" s="1098"/>
      <c r="O64" s="1219"/>
      <c r="P64" s="1220"/>
      <c r="Q64" s="190"/>
      <c r="R64" s="190"/>
      <c r="S64" s="190"/>
      <c r="T64" s="190"/>
      <c r="U64" s="191"/>
      <c r="V64" s="1088" t="str">
        <f t="shared" si="16"/>
        <v>-</v>
      </c>
      <c r="W64" s="1088"/>
      <c r="X64" s="1090" t="str">
        <f t="shared" si="17"/>
        <v>-</v>
      </c>
      <c r="Y64" s="1091"/>
      <c r="Z64" s="405"/>
      <c r="AA64" s="405"/>
      <c r="AB64" s="1230" t="str">
        <f t="shared" si="18"/>
        <v>-</v>
      </c>
      <c r="AC64" s="1231"/>
      <c r="AD64" s="488"/>
      <c r="AE64" s="432"/>
      <c r="AF64" s="1219"/>
      <c r="AG64" s="1220"/>
      <c r="AH64" s="52"/>
      <c r="AI64" s="52"/>
      <c r="AJ64" s="52"/>
      <c r="AK64" s="52"/>
      <c r="AL64" s="54"/>
      <c r="AM64" s="1088" t="str">
        <f t="shared" si="14"/>
        <v>-</v>
      </c>
      <c r="AN64" s="1088"/>
      <c r="AO64" s="1090" t="str">
        <f t="shared" si="15"/>
        <v>-</v>
      </c>
      <c r="AP64" s="1090"/>
      <c r="AQ64" s="399"/>
      <c r="AR64" s="399"/>
      <c r="AS64" s="1224" t="str">
        <f t="shared" si="19"/>
        <v>-</v>
      </c>
      <c r="AT64" s="1224"/>
      <c r="AU64" s="1224" t="str">
        <f t="shared" si="20"/>
        <v>-</v>
      </c>
      <c r="AV64" s="1225"/>
    </row>
    <row r="65" spans="1:48" ht="15" customHeight="1">
      <c r="A65" s="1099" t="s">
        <v>246</v>
      </c>
      <c r="B65" s="1100"/>
      <c r="C65" s="1100"/>
      <c r="D65" s="1100"/>
      <c r="E65" s="1100"/>
      <c r="F65" s="1100"/>
      <c r="G65" s="1100"/>
      <c r="H65" s="1100"/>
      <c r="I65" s="1100"/>
      <c r="J65" s="1100"/>
      <c r="K65" s="1100"/>
      <c r="L65" s="1100"/>
      <c r="M65" s="1221" t="s">
        <v>297</v>
      </c>
      <c r="N65" s="1222"/>
      <c r="O65" s="1222"/>
      <c r="P65" s="1222"/>
      <c r="Q65" s="1222"/>
      <c r="R65" s="1222"/>
      <c r="S65" s="1222"/>
      <c r="T65" s="1222"/>
      <c r="U65" s="1222"/>
      <c r="V65" s="1222"/>
      <c r="W65" s="1222"/>
      <c r="X65" s="1222"/>
      <c r="Y65" s="1222"/>
      <c r="Z65" s="1222"/>
      <c r="AA65" s="1222"/>
      <c r="AB65" s="1222"/>
      <c r="AC65" s="1223"/>
      <c r="AD65" s="1221" t="s">
        <v>8</v>
      </c>
      <c r="AE65" s="1222"/>
      <c r="AF65" s="1222"/>
      <c r="AG65" s="1222"/>
      <c r="AH65" s="1222"/>
      <c r="AI65" s="1222"/>
      <c r="AJ65" s="1222"/>
      <c r="AK65" s="1222"/>
      <c r="AL65" s="1222"/>
      <c r="AM65" s="1222"/>
      <c r="AN65" s="1222"/>
      <c r="AO65" s="1222"/>
      <c r="AP65" s="1222"/>
      <c r="AQ65" s="1222"/>
      <c r="AR65" s="1222"/>
      <c r="AS65" s="1222"/>
      <c r="AT65" s="1222"/>
      <c r="AU65" s="1222"/>
      <c r="AV65" s="1223"/>
    </row>
    <row r="66" spans="1:48" ht="15" customHeight="1" thickBot="1">
      <c r="A66" s="1102"/>
      <c r="B66" s="1103"/>
      <c r="C66" s="1103"/>
      <c r="D66" s="1103"/>
      <c r="E66" s="1103"/>
      <c r="F66" s="1103"/>
      <c r="G66" s="1103"/>
      <c r="H66" s="1103"/>
      <c r="I66" s="1103"/>
      <c r="J66" s="1103"/>
      <c r="K66" s="1103"/>
      <c r="L66" s="1103"/>
      <c r="M66" s="1114" t="s">
        <v>339</v>
      </c>
      <c r="N66" s="1115"/>
      <c r="O66" s="1115"/>
      <c r="P66" s="1163"/>
      <c r="Q66" s="1115" t="s">
        <v>187</v>
      </c>
      <c r="R66" s="1115"/>
      <c r="S66" s="1115"/>
      <c r="T66" s="1115"/>
      <c r="U66" s="1115"/>
      <c r="V66" s="1115" t="s">
        <v>169</v>
      </c>
      <c r="W66" s="1115"/>
      <c r="X66" s="1115"/>
      <c r="Y66" s="1115"/>
      <c r="Z66" s="1115" t="s">
        <v>170</v>
      </c>
      <c r="AA66" s="1115"/>
      <c r="AB66" s="1115"/>
      <c r="AC66" s="1122"/>
      <c r="AD66" s="1236" t="s">
        <v>171</v>
      </c>
      <c r="AE66" s="1164"/>
      <c r="AF66" s="1164"/>
      <c r="AG66" s="1235"/>
      <c r="AH66" s="1114" t="s">
        <v>187</v>
      </c>
      <c r="AI66" s="1115"/>
      <c r="AJ66" s="1115"/>
      <c r="AK66" s="1115"/>
      <c r="AL66" s="1115"/>
      <c r="AM66" s="1115" t="s">
        <v>169</v>
      </c>
      <c r="AN66" s="1115"/>
      <c r="AO66" s="1115"/>
      <c r="AP66" s="1115"/>
      <c r="AQ66" s="1115" t="s">
        <v>188</v>
      </c>
      <c r="AR66" s="1115"/>
      <c r="AS66" s="1163" t="s">
        <v>170</v>
      </c>
      <c r="AT66" s="1164"/>
      <c r="AU66" s="1164"/>
      <c r="AV66" s="1235"/>
    </row>
    <row r="67" spans="1:48" ht="15" customHeight="1">
      <c r="A67" s="1141" t="s">
        <v>172</v>
      </c>
      <c r="B67" s="1106"/>
      <c r="C67" s="1105" t="s">
        <v>12</v>
      </c>
      <c r="D67" s="1139"/>
      <c r="E67" s="1105" t="s">
        <v>175</v>
      </c>
      <c r="F67" s="1106"/>
      <c r="G67" s="1105" t="s">
        <v>176</v>
      </c>
      <c r="H67" s="1106"/>
      <c r="I67" s="1105" t="s">
        <v>136</v>
      </c>
      <c r="J67" s="1106"/>
      <c r="K67" s="1169" t="s">
        <v>177</v>
      </c>
      <c r="L67" s="1170"/>
      <c r="M67" s="1141" t="s">
        <v>173</v>
      </c>
      <c r="N67" s="1139"/>
      <c r="O67" s="1106" t="s">
        <v>174</v>
      </c>
      <c r="P67" s="1139"/>
      <c r="Q67" s="1228" t="s">
        <v>189</v>
      </c>
      <c r="R67" s="1228" t="s">
        <v>190</v>
      </c>
      <c r="S67" s="1228" t="s">
        <v>191</v>
      </c>
      <c r="T67" s="1228" t="s">
        <v>192</v>
      </c>
      <c r="U67" s="1228" t="s">
        <v>193</v>
      </c>
      <c r="V67" s="1237" t="s">
        <v>194</v>
      </c>
      <c r="W67" s="1237"/>
      <c r="X67" s="1237" t="s">
        <v>201</v>
      </c>
      <c r="Y67" s="1237"/>
      <c r="Z67" s="1226" t="s">
        <v>196</v>
      </c>
      <c r="AA67" s="1226"/>
      <c r="AB67" s="1226" t="s">
        <v>197</v>
      </c>
      <c r="AC67" s="1227"/>
      <c r="AD67" s="1141" t="s">
        <v>173</v>
      </c>
      <c r="AE67" s="1139"/>
      <c r="AF67" s="1106" t="s">
        <v>174</v>
      </c>
      <c r="AG67" s="1139"/>
      <c r="AH67" s="1234" t="s">
        <v>189</v>
      </c>
      <c r="AI67" s="1234" t="s">
        <v>190</v>
      </c>
      <c r="AJ67" s="1234" t="s">
        <v>191</v>
      </c>
      <c r="AK67" s="1234" t="s">
        <v>192</v>
      </c>
      <c r="AL67" s="1234" t="s">
        <v>193</v>
      </c>
      <c r="AM67" s="1240" t="s">
        <v>194</v>
      </c>
      <c r="AN67" s="1240"/>
      <c r="AO67" s="1240" t="s">
        <v>195</v>
      </c>
      <c r="AP67" s="1240"/>
      <c r="AQ67" s="1234" t="s">
        <v>196</v>
      </c>
      <c r="AR67" s="1234"/>
      <c r="AS67" s="1234" t="s">
        <v>197</v>
      </c>
      <c r="AT67" s="1234"/>
      <c r="AU67" s="1234" t="s">
        <v>198</v>
      </c>
      <c r="AV67" s="1239"/>
    </row>
    <row r="68" spans="1:48" ht="15" customHeight="1">
      <c r="A68" s="1207"/>
      <c r="B68" s="1208"/>
      <c r="C68" s="1209"/>
      <c r="D68" s="1210"/>
      <c r="E68" s="1209"/>
      <c r="F68" s="1208"/>
      <c r="G68" s="1209"/>
      <c r="H68" s="1208"/>
      <c r="I68" s="1209"/>
      <c r="J68" s="1208"/>
      <c r="K68" s="1186"/>
      <c r="L68" s="1238"/>
      <c r="M68" s="1207"/>
      <c r="N68" s="1210"/>
      <c r="O68" s="1208"/>
      <c r="P68" s="1210"/>
      <c r="Q68" s="1228"/>
      <c r="R68" s="1228"/>
      <c r="S68" s="1228"/>
      <c r="T68" s="1228"/>
      <c r="U68" s="1228"/>
      <c r="V68" s="1237"/>
      <c r="W68" s="1237"/>
      <c r="X68" s="1237"/>
      <c r="Y68" s="1237"/>
      <c r="Z68" s="1228"/>
      <c r="AA68" s="1228"/>
      <c r="AB68" s="1228"/>
      <c r="AC68" s="1229"/>
      <c r="AD68" s="1207"/>
      <c r="AE68" s="1210"/>
      <c r="AF68" s="1208"/>
      <c r="AG68" s="1210"/>
      <c r="AH68" s="1228"/>
      <c r="AI68" s="1228"/>
      <c r="AJ68" s="1228"/>
      <c r="AK68" s="1228"/>
      <c r="AL68" s="1228"/>
      <c r="AM68" s="1237"/>
      <c r="AN68" s="1237"/>
      <c r="AO68" s="1237"/>
      <c r="AP68" s="1237"/>
      <c r="AQ68" s="1228"/>
      <c r="AR68" s="1228"/>
      <c r="AS68" s="1228"/>
      <c r="AT68" s="1228"/>
      <c r="AU68" s="1228"/>
      <c r="AV68" s="1229"/>
    </row>
    <row r="69" spans="1:48" ht="15" customHeight="1">
      <c r="A69" s="1142"/>
      <c r="B69" s="1108"/>
      <c r="C69" s="1107"/>
      <c r="D69" s="1140"/>
      <c r="E69" s="1107"/>
      <c r="F69" s="1108"/>
      <c r="G69" s="1107"/>
      <c r="H69" s="1108"/>
      <c r="I69" s="1107"/>
      <c r="J69" s="1108"/>
      <c r="K69" s="1171"/>
      <c r="L69" s="1172"/>
      <c r="M69" s="1142"/>
      <c r="N69" s="1140"/>
      <c r="O69" s="1108"/>
      <c r="P69" s="1140"/>
      <c r="Q69" s="1228"/>
      <c r="R69" s="1228"/>
      <c r="S69" s="1228"/>
      <c r="T69" s="1228"/>
      <c r="U69" s="1228"/>
      <c r="V69" s="1237"/>
      <c r="W69" s="1237"/>
      <c r="X69" s="1237"/>
      <c r="Y69" s="1237"/>
      <c r="Z69" s="1228"/>
      <c r="AA69" s="1228"/>
      <c r="AB69" s="1228"/>
      <c r="AC69" s="1229"/>
      <c r="AD69" s="1142"/>
      <c r="AE69" s="1140"/>
      <c r="AF69" s="1108"/>
      <c r="AG69" s="1140"/>
      <c r="AH69" s="1228"/>
      <c r="AI69" s="1228"/>
      <c r="AJ69" s="1228"/>
      <c r="AK69" s="1228"/>
      <c r="AL69" s="1228"/>
      <c r="AM69" s="1237"/>
      <c r="AN69" s="1237"/>
      <c r="AO69" s="1237"/>
      <c r="AP69" s="1237"/>
      <c r="AQ69" s="1228"/>
      <c r="AR69" s="1228"/>
      <c r="AS69" s="1228"/>
      <c r="AT69" s="1228"/>
      <c r="AU69" s="1228"/>
      <c r="AV69" s="1229"/>
    </row>
    <row r="70" spans="1:48" ht="15" customHeight="1">
      <c r="A70" s="488"/>
      <c r="B70" s="432"/>
      <c r="C70" s="431"/>
      <c r="D70" s="432"/>
      <c r="E70" s="431"/>
      <c r="F70" s="1089"/>
      <c r="G70" s="431"/>
      <c r="H70" s="432"/>
      <c r="I70" s="431"/>
      <c r="J70" s="1089"/>
      <c r="K70" s="431"/>
      <c r="L70" s="433"/>
      <c r="M70" s="488"/>
      <c r="N70" s="1089"/>
      <c r="O70" s="1156"/>
      <c r="P70" s="1157"/>
      <c r="Q70" s="52"/>
      <c r="R70" s="52"/>
      <c r="S70" s="52"/>
      <c r="T70" s="52"/>
      <c r="U70" s="54"/>
      <c r="V70" s="1088" t="str">
        <f>IF(AND(Q70&lt;&gt;"",R70&lt;&gt;"",S70&lt;&gt;"",T70&lt;&gt;"",U70&lt;&gt;""),M70*$O$70*(((Q70/C70)+((2*AVERAGE(R70:U70))/C70))/3),"-")</f>
        <v>-</v>
      </c>
      <c r="W70" s="1088"/>
      <c r="X70" s="1090" t="str">
        <f>IF(V70="-","-",V70/K70)</f>
        <v>-</v>
      </c>
      <c r="Y70" s="1091"/>
      <c r="Z70" s="399"/>
      <c r="AA70" s="399"/>
      <c r="AB70" s="1224" t="str">
        <f>IF(AND(V70&lt;&gt;"-",Z70&lt;&gt;""),(V70-Z70)/Z70,"-")</f>
        <v>-</v>
      </c>
      <c r="AC70" s="1225"/>
      <c r="AD70" s="488"/>
      <c r="AE70" s="432"/>
      <c r="AF70" s="1156"/>
      <c r="AG70" s="1157"/>
      <c r="AH70" s="52"/>
      <c r="AI70" s="52"/>
      <c r="AJ70" s="52"/>
      <c r="AK70" s="52"/>
      <c r="AL70" s="54"/>
      <c r="AM70" s="1088" t="str">
        <f aca="true" t="shared" si="21" ref="AM70:AM79">IF(AND(AH70&lt;&gt;"",AI70&lt;&gt;"",AJ70&lt;&gt;"",AK70&lt;&gt;"",AL70&lt;&gt;""),AD70*$AF$70*(((AH70/C70)+((2*AVERAGE(AI70:AL70))/C70))/3),"-")</f>
        <v>-</v>
      </c>
      <c r="AN70" s="1088"/>
      <c r="AO70" s="1090" t="str">
        <f aca="true" t="shared" si="22" ref="AO70:AO79">IF(AM70="-","-",AM70/K70)</f>
        <v>-</v>
      </c>
      <c r="AP70" s="1090"/>
      <c r="AQ70" s="399"/>
      <c r="AR70" s="399"/>
      <c r="AS70" s="1224" t="str">
        <f>IF(AND(AM70&lt;&gt;"-",AQ70&lt;&gt;""),(AM70-AQ70)/AQ70,"-")</f>
        <v>-</v>
      </c>
      <c r="AT70" s="1224"/>
      <c r="AU70" s="1224" t="str">
        <f>IF(OR(AM70="-",V70="-"),"-",(AM70-V70)/V70)</f>
        <v>-</v>
      </c>
      <c r="AV70" s="1225"/>
    </row>
    <row r="71" spans="1:48" ht="15" customHeight="1">
      <c r="A71" s="488"/>
      <c r="B71" s="432"/>
      <c r="C71" s="431"/>
      <c r="D71" s="432"/>
      <c r="E71" s="431"/>
      <c r="F71" s="1089"/>
      <c r="G71" s="431"/>
      <c r="H71" s="432"/>
      <c r="I71" s="431"/>
      <c r="J71" s="1089"/>
      <c r="K71" s="431"/>
      <c r="L71" s="433"/>
      <c r="M71" s="488"/>
      <c r="N71" s="1089"/>
      <c r="O71" s="1118"/>
      <c r="P71" s="1119"/>
      <c r="Q71" s="52"/>
      <c r="R71" s="52"/>
      <c r="S71" s="52"/>
      <c r="T71" s="52"/>
      <c r="U71" s="54"/>
      <c r="V71" s="1088" t="str">
        <f aca="true" t="shared" si="23" ref="V71:V79">IF(AND(Q71&lt;&gt;"",R71&lt;&gt;"",S71&lt;&gt;"",T71&lt;&gt;"",U71&lt;&gt;""),M71*$O$70*(((Q71/C71)+((2*AVERAGE(R71:U71))/C71))/3),"-")</f>
        <v>-</v>
      </c>
      <c r="W71" s="1088"/>
      <c r="X71" s="1090" t="str">
        <f aca="true" t="shared" si="24" ref="X71:X79">IF(V71="-","-",V71/K71)</f>
        <v>-</v>
      </c>
      <c r="Y71" s="1091"/>
      <c r="Z71" s="399"/>
      <c r="AA71" s="399"/>
      <c r="AB71" s="1224" t="str">
        <f aca="true" t="shared" si="25" ref="AB71:AB79">IF(AND(V71&lt;&gt;"-",Z71&lt;&gt;""),(V71-Z71)/Z71,"-")</f>
        <v>-</v>
      </c>
      <c r="AC71" s="1225"/>
      <c r="AD71" s="488"/>
      <c r="AE71" s="432"/>
      <c r="AF71" s="1118"/>
      <c r="AG71" s="1119"/>
      <c r="AH71" s="52"/>
      <c r="AI71" s="52"/>
      <c r="AJ71" s="52"/>
      <c r="AK71" s="52"/>
      <c r="AL71" s="54"/>
      <c r="AM71" s="1088" t="str">
        <f t="shared" si="21"/>
        <v>-</v>
      </c>
      <c r="AN71" s="1088"/>
      <c r="AO71" s="1090" t="str">
        <f t="shared" si="22"/>
        <v>-</v>
      </c>
      <c r="AP71" s="1090"/>
      <c r="AQ71" s="399"/>
      <c r="AR71" s="399"/>
      <c r="AS71" s="1224" t="str">
        <f aca="true" t="shared" si="26" ref="AS71:AS79">IF(AND(AM71&lt;&gt;"-",AQ71&lt;&gt;""),(AM71-AQ71)/AQ71,"-")</f>
        <v>-</v>
      </c>
      <c r="AT71" s="1224"/>
      <c r="AU71" s="1224" t="str">
        <f aca="true" t="shared" si="27" ref="AU71:AU79">IF(OR(AM71="-",V71="-"),"-",(AM71-V71)/V71)</f>
        <v>-</v>
      </c>
      <c r="AV71" s="1225"/>
    </row>
    <row r="72" spans="1:48" ht="15" customHeight="1">
      <c r="A72" s="488"/>
      <c r="B72" s="432"/>
      <c r="C72" s="431"/>
      <c r="D72" s="432"/>
      <c r="E72" s="431"/>
      <c r="F72" s="1089"/>
      <c r="G72" s="431"/>
      <c r="H72" s="432"/>
      <c r="I72" s="431"/>
      <c r="J72" s="1089"/>
      <c r="K72" s="431"/>
      <c r="L72" s="433"/>
      <c r="M72" s="488"/>
      <c r="N72" s="1089"/>
      <c r="O72" s="1118"/>
      <c r="P72" s="1119"/>
      <c r="Q72" s="52"/>
      <c r="R72" s="52"/>
      <c r="S72" s="52"/>
      <c r="T72" s="52"/>
      <c r="U72" s="54"/>
      <c r="V72" s="1088" t="str">
        <f t="shared" si="23"/>
        <v>-</v>
      </c>
      <c r="W72" s="1088"/>
      <c r="X72" s="1090" t="str">
        <f t="shared" si="24"/>
        <v>-</v>
      </c>
      <c r="Y72" s="1091"/>
      <c r="Z72" s="399"/>
      <c r="AA72" s="399"/>
      <c r="AB72" s="1224" t="str">
        <f t="shared" si="25"/>
        <v>-</v>
      </c>
      <c r="AC72" s="1225"/>
      <c r="AD72" s="488"/>
      <c r="AE72" s="432"/>
      <c r="AF72" s="1118"/>
      <c r="AG72" s="1119"/>
      <c r="AH72" s="52"/>
      <c r="AI72" s="52"/>
      <c r="AJ72" s="52"/>
      <c r="AK72" s="52"/>
      <c r="AL72" s="54"/>
      <c r="AM72" s="1088" t="str">
        <f t="shared" si="21"/>
        <v>-</v>
      </c>
      <c r="AN72" s="1088"/>
      <c r="AO72" s="1090" t="str">
        <f t="shared" si="22"/>
        <v>-</v>
      </c>
      <c r="AP72" s="1090"/>
      <c r="AQ72" s="399"/>
      <c r="AR72" s="399"/>
      <c r="AS72" s="1224" t="str">
        <f t="shared" si="26"/>
        <v>-</v>
      </c>
      <c r="AT72" s="1224"/>
      <c r="AU72" s="1224" t="str">
        <f t="shared" si="27"/>
        <v>-</v>
      </c>
      <c r="AV72" s="1225"/>
    </row>
    <row r="73" spans="1:48" ht="15" customHeight="1">
      <c r="A73" s="488"/>
      <c r="B73" s="432"/>
      <c r="C73" s="431"/>
      <c r="D73" s="432"/>
      <c r="E73" s="431"/>
      <c r="F73" s="1089"/>
      <c r="G73" s="431"/>
      <c r="H73" s="432"/>
      <c r="I73" s="431"/>
      <c r="J73" s="1089"/>
      <c r="K73" s="431"/>
      <c r="L73" s="433"/>
      <c r="M73" s="488"/>
      <c r="N73" s="1089"/>
      <c r="O73" s="1118"/>
      <c r="P73" s="1119"/>
      <c r="Q73" s="52"/>
      <c r="R73" s="52"/>
      <c r="S73" s="52"/>
      <c r="T73" s="52"/>
      <c r="U73" s="54"/>
      <c r="V73" s="1088" t="str">
        <f t="shared" si="23"/>
        <v>-</v>
      </c>
      <c r="W73" s="1088"/>
      <c r="X73" s="1090" t="str">
        <f t="shared" si="24"/>
        <v>-</v>
      </c>
      <c r="Y73" s="1091"/>
      <c r="Z73" s="399"/>
      <c r="AA73" s="399"/>
      <c r="AB73" s="1224" t="str">
        <f t="shared" si="25"/>
        <v>-</v>
      </c>
      <c r="AC73" s="1225"/>
      <c r="AD73" s="488"/>
      <c r="AE73" s="432"/>
      <c r="AF73" s="1118"/>
      <c r="AG73" s="1119"/>
      <c r="AH73" s="52"/>
      <c r="AI73" s="52"/>
      <c r="AJ73" s="52"/>
      <c r="AK73" s="52"/>
      <c r="AL73" s="54"/>
      <c r="AM73" s="1088" t="str">
        <f t="shared" si="21"/>
        <v>-</v>
      </c>
      <c r="AN73" s="1088"/>
      <c r="AO73" s="1090" t="str">
        <f t="shared" si="22"/>
        <v>-</v>
      </c>
      <c r="AP73" s="1090"/>
      <c r="AQ73" s="399"/>
      <c r="AR73" s="399"/>
      <c r="AS73" s="1224" t="str">
        <f t="shared" si="26"/>
        <v>-</v>
      </c>
      <c r="AT73" s="1224"/>
      <c r="AU73" s="1224" t="str">
        <f t="shared" si="27"/>
        <v>-</v>
      </c>
      <c r="AV73" s="1225"/>
    </row>
    <row r="74" spans="1:48" ht="15" customHeight="1">
      <c r="A74" s="488"/>
      <c r="B74" s="432"/>
      <c r="C74" s="431"/>
      <c r="D74" s="432"/>
      <c r="E74" s="431"/>
      <c r="F74" s="1089"/>
      <c r="G74" s="431"/>
      <c r="H74" s="432"/>
      <c r="I74" s="431"/>
      <c r="J74" s="1089"/>
      <c r="K74" s="431"/>
      <c r="L74" s="433"/>
      <c r="M74" s="488"/>
      <c r="N74" s="1089"/>
      <c r="O74" s="1118"/>
      <c r="P74" s="1119"/>
      <c r="Q74" s="52"/>
      <c r="R74" s="52"/>
      <c r="S74" s="52"/>
      <c r="T74" s="52"/>
      <c r="U74" s="54"/>
      <c r="V74" s="1088" t="str">
        <f t="shared" si="23"/>
        <v>-</v>
      </c>
      <c r="W74" s="1088"/>
      <c r="X74" s="1090" t="str">
        <f t="shared" si="24"/>
        <v>-</v>
      </c>
      <c r="Y74" s="1091"/>
      <c r="Z74" s="399"/>
      <c r="AA74" s="399"/>
      <c r="AB74" s="1224" t="str">
        <f t="shared" si="25"/>
        <v>-</v>
      </c>
      <c r="AC74" s="1225"/>
      <c r="AD74" s="488"/>
      <c r="AE74" s="432"/>
      <c r="AF74" s="1118"/>
      <c r="AG74" s="1119"/>
      <c r="AH74" s="52"/>
      <c r="AI74" s="52"/>
      <c r="AJ74" s="52"/>
      <c r="AK74" s="52"/>
      <c r="AL74" s="54"/>
      <c r="AM74" s="1088" t="str">
        <f t="shared" si="21"/>
        <v>-</v>
      </c>
      <c r="AN74" s="1088"/>
      <c r="AO74" s="1090" t="str">
        <f t="shared" si="22"/>
        <v>-</v>
      </c>
      <c r="AP74" s="1090"/>
      <c r="AQ74" s="399"/>
      <c r="AR74" s="399"/>
      <c r="AS74" s="1224" t="str">
        <f t="shared" si="26"/>
        <v>-</v>
      </c>
      <c r="AT74" s="1224"/>
      <c r="AU74" s="1224" t="str">
        <f t="shared" si="27"/>
        <v>-</v>
      </c>
      <c r="AV74" s="1225"/>
    </row>
    <row r="75" spans="1:48" ht="15" customHeight="1">
      <c r="A75" s="488"/>
      <c r="B75" s="432"/>
      <c r="C75" s="431"/>
      <c r="D75" s="432"/>
      <c r="E75" s="431"/>
      <c r="F75" s="1089"/>
      <c r="G75" s="431"/>
      <c r="H75" s="432"/>
      <c r="I75" s="431"/>
      <c r="J75" s="1089"/>
      <c r="K75" s="431"/>
      <c r="L75" s="433"/>
      <c r="M75" s="488"/>
      <c r="N75" s="1089"/>
      <c r="O75" s="1118"/>
      <c r="P75" s="1119"/>
      <c r="Q75" s="52"/>
      <c r="R75" s="52"/>
      <c r="S75" s="52"/>
      <c r="T75" s="52"/>
      <c r="U75" s="54"/>
      <c r="V75" s="1088" t="str">
        <f t="shared" si="23"/>
        <v>-</v>
      </c>
      <c r="W75" s="1088"/>
      <c r="X75" s="1090" t="str">
        <f t="shared" si="24"/>
        <v>-</v>
      </c>
      <c r="Y75" s="1091"/>
      <c r="Z75" s="399"/>
      <c r="AA75" s="399"/>
      <c r="AB75" s="1224" t="str">
        <f t="shared" si="25"/>
        <v>-</v>
      </c>
      <c r="AC75" s="1225"/>
      <c r="AD75" s="488"/>
      <c r="AE75" s="432"/>
      <c r="AF75" s="1118"/>
      <c r="AG75" s="1119"/>
      <c r="AH75" s="52"/>
      <c r="AI75" s="52"/>
      <c r="AJ75" s="52"/>
      <c r="AK75" s="52"/>
      <c r="AL75" s="54"/>
      <c r="AM75" s="1088" t="str">
        <f t="shared" si="21"/>
        <v>-</v>
      </c>
      <c r="AN75" s="1088"/>
      <c r="AO75" s="1090" t="str">
        <f t="shared" si="22"/>
        <v>-</v>
      </c>
      <c r="AP75" s="1090"/>
      <c r="AQ75" s="399"/>
      <c r="AR75" s="399"/>
      <c r="AS75" s="1224" t="str">
        <f t="shared" si="26"/>
        <v>-</v>
      </c>
      <c r="AT75" s="1224"/>
      <c r="AU75" s="1224" t="str">
        <f t="shared" si="27"/>
        <v>-</v>
      </c>
      <c r="AV75" s="1225"/>
    </row>
    <row r="76" spans="1:48" ht="15" customHeight="1">
      <c r="A76" s="488"/>
      <c r="B76" s="432"/>
      <c r="C76" s="431"/>
      <c r="D76" s="432"/>
      <c r="E76" s="431"/>
      <c r="F76" s="1089"/>
      <c r="G76" s="431"/>
      <c r="H76" s="432"/>
      <c r="I76" s="431"/>
      <c r="J76" s="1089"/>
      <c r="K76" s="431"/>
      <c r="L76" s="433"/>
      <c r="M76" s="488"/>
      <c r="N76" s="1089"/>
      <c r="O76" s="1118"/>
      <c r="P76" s="1119"/>
      <c r="Q76" s="52"/>
      <c r="R76" s="52"/>
      <c r="S76" s="52"/>
      <c r="T76" s="52"/>
      <c r="U76" s="54"/>
      <c r="V76" s="1088" t="str">
        <f t="shared" si="23"/>
        <v>-</v>
      </c>
      <c r="W76" s="1088"/>
      <c r="X76" s="1090" t="str">
        <f t="shared" si="24"/>
        <v>-</v>
      </c>
      <c r="Y76" s="1091"/>
      <c r="Z76" s="399"/>
      <c r="AA76" s="399"/>
      <c r="AB76" s="1224" t="str">
        <f t="shared" si="25"/>
        <v>-</v>
      </c>
      <c r="AC76" s="1225"/>
      <c r="AD76" s="488"/>
      <c r="AE76" s="432"/>
      <c r="AF76" s="1118"/>
      <c r="AG76" s="1119"/>
      <c r="AH76" s="52"/>
      <c r="AI76" s="52"/>
      <c r="AJ76" s="52"/>
      <c r="AK76" s="52"/>
      <c r="AL76" s="54"/>
      <c r="AM76" s="1088" t="str">
        <f t="shared" si="21"/>
        <v>-</v>
      </c>
      <c r="AN76" s="1088"/>
      <c r="AO76" s="1090" t="str">
        <f t="shared" si="22"/>
        <v>-</v>
      </c>
      <c r="AP76" s="1090"/>
      <c r="AQ76" s="399"/>
      <c r="AR76" s="399"/>
      <c r="AS76" s="1224" t="str">
        <f t="shared" si="26"/>
        <v>-</v>
      </c>
      <c r="AT76" s="1224"/>
      <c r="AU76" s="1224" t="str">
        <f t="shared" si="27"/>
        <v>-</v>
      </c>
      <c r="AV76" s="1225"/>
    </row>
    <row r="77" spans="1:48" ht="15" customHeight="1">
      <c r="A77" s="488"/>
      <c r="B77" s="432"/>
      <c r="C77" s="431"/>
      <c r="D77" s="432"/>
      <c r="E77" s="431"/>
      <c r="F77" s="1089"/>
      <c r="G77" s="431"/>
      <c r="H77" s="432"/>
      <c r="I77" s="431"/>
      <c r="J77" s="1089"/>
      <c r="K77" s="431"/>
      <c r="L77" s="433"/>
      <c r="M77" s="488"/>
      <c r="N77" s="1089"/>
      <c r="O77" s="1118"/>
      <c r="P77" s="1119"/>
      <c r="Q77" s="52"/>
      <c r="R77" s="52"/>
      <c r="S77" s="52"/>
      <c r="T77" s="52"/>
      <c r="U77" s="54"/>
      <c r="V77" s="1088" t="str">
        <f t="shared" si="23"/>
        <v>-</v>
      </c>
      <c r="W77" s="1088"/>
      <c r="X77" s="1090" t="str">
        <f t="shared" si="24"/>
        <v>-</v>
      </c>
      <c r="Y77" s="1091"/>
      <c r="Z77" s="399"/>
      <c r="AA77" s="399"/>
      <c r="AB77" s="1224" t="str">
        <f t="shared" si="25"/>
        <v>-</v>
      </c>
      <c r="AC77" s="1225"/>
      <c r="AD77" s="488"/>
      <c r="AE77" s="432"/>
      <c r="AF77" s="1118"/>
      <c r="AG77" s="1119"/>
      <c r="AH77" s="52"/>
      <c r="AI77" s="52"/>
      <c r="AJ77" s="52"/>
      <c r="AK77" s="52"/>
      <c r="AL77" s="54"/>
      <c r="AM77" s="1088" t="str">
        <f t="shared" si="21"/>
        <v>-</v>
      </c>
      <c r="AN77" s="1088"/>
      <c r="AO77" s="1090" t="str">
        <f t="shared" si="22"/>
        <v>-</v>
      </c>
      <c r="AP77" s="1090"/>
      <c r="AQ77" s="399"/>
      <c r="AR77" s="399"/>
      <c r="AS77" s="1224" t="str">
        <f t="shared" si="26"/>
        <v>-</v>
      </c>
      <c r="AT77" s="1224"/>
      <c r="AU77" s="1224" t="str">
        <f t="shared" si="27"/>
        <v>-</v>
      </c>
      <c r="AV77" s="1225"/>
    </row>
    <row r="78" spans="1:48" ht="15" customHeight="1">
      <c r="A78" s="488"/>
      <c r="B78" s="432"/>
      <c r="C78" s="431"/>
      <c r="D78" s="432"/>
      <c r="E78" s="431"/>
      <c r="F78" s="1089"/>
      <c r="G78" s="431"/>
      <c r="H78" s="432"/>
      <c r="I78" s="431"/>
      <c r="J78" s="1089"/>
      <c r="K78" s="431"/>
      <c r="L78" s="433"/>
      <c r="M78" s="488"/>
      <c r="N78" s="1089"/>
      <c r="O78" s="1118"/>
      <c r="P78" s="1119"/>
      <c r="Q78" s="52"/>
      <c r="R78" s="52"/>
      <c r="S78" s="52"/>
      <c r="T78" s="52"/>
      <c r="U78" s="54"/>
      <c r="V78" s="1088" t="str">
        <f t="shared" si="23"/>
        <v>-</v>
      </c>
      <c r="W78" s="1088"/>
      <c r="X78" s="1090" t="str">
        <f t="shared" si="24"/>
        <v>-</v>
      </c>
      <c r="Y78" s="1091"/>
      <c r="Z78" s="399"/>
      <c r="AA78" s="399"/>
      <c r="AB78" s="1224" t="str">
        <f t="shared" si="25"/>
        <v>-</v>
      </c>
      <c r="AC78" s="1225"/>
      <c r="AD78" s="488"/>
      <c r="AE78" s="432"/>
      <c r="AF78" s="1118"/>
      <c r="AG78" s="1119"/>
      <c r="AH78" s="52"/>
      <c r="AI78" s="52"/>
      <c r="AJ78" s="52"/>
      <c r="AK78" s="52"/>
      <c r="AL78" s="54"/>
      <c r="AM78" s="1088" t="str">
        <f t="shared" si="21"/>
        <v>-</v>
      </c>
      <c r="AN78" s="1088"/>
      <c r="AO78" s="1090" t="str">
        <f t="shared" si="22"/>
        <v>-</v>
      </c>
      <c r="AP78" s="1090"/>
      <c r="AQ78" s="399"/>
      <c r="AR78" s="399"/>
      <c r="AS78" s="1224" t="str">
        <f t="shared" si="26"/>
        <v>-</v>
      </c>
      <c r="AT78" s="1224"/>
      <c r="AU78" s="1224" t="str">
        <f t="shared" si="27"/>
        <v>-</v>
      </c>
      <c r="AV78" s="1225"/>
    </row>
    <row r="79" spans="1:48" ht="15" customHeight="1" thickBot="1">
      <c r="A79" s="511"/>
      <c r="B79" s="1189"/>
      <c r="C79" s="1097"/>
      <c r="D79" s="1189"/>
      <c r="E79" s="1097"/>
      <c r="F79" s="1098"/>
      <c r="G79" s="1097"/>
      <c r="H79" s="1189"/>
      <c r="I79" s="1097"/>
      <c r="J79" s="1098"/>
      <c r="K79" s="1097"/>
      <c r="L79" s="1193"/>
      <c r="M79" s="511"/>
      <c r="N79" s="1098"/>
      <c r="O79" s="1120"/>
      <c r="P79" s="1121"/>
      <c r="Q79" s="190"/>
      <c r="R79" s="190"/>
      <c r="S79" s="190"/>
      <c r="T79" s="190"/>
      <c r="U79" s="191"/>
      <c r="V79" s="1242" t="str">
        <f t="shared" si="23"/>
        <v>-</v>
      </c>
      <c r="W79" s="1242"/>
      <c r="X79" s="1206" t="str">
        <f t="shared" si="24"/>
        <v>-</v>
      </c>
      <c r="Y79" s="1241"/>
      <c r="Z79" s="405"/>
      <c r="AA79" s="405"/>
      <c r="AB79" s="1230" t="str">
        <f t="shared" si="25"/>
        <v>-</v>
      </c>
      <c r="AC79" s="1231"/>
      <c r="AD79" s="511"/>
      <c r="AE79" s="1189"/>
      <c r="AF79" s="1120"/>
      <c r="AG79" s="1121"/>
      <c r="AH79" s="190"/>
      <c r="AI79" s="190"/>
      <c r="AJ79" s="190"/>
      <c r="AK79" s="190"/>
      <c r="AL79" s="191"/>
      <c r="AM79" s="1088" t="str">
        <f t="shared" si="21"/>
        <v>-</v>
      </c>
      <c r="AN79" s="1088"/>
      <c r="AO79" s="1090" t="str">
        <f t="shared" si="22"/>
        <v>-</v>
      </c>
      <c r="AP79" s="1090"/>
      <c r="AQ79" s="405"/>
      <c r="AR79" s="405"/>
      <c r="AS79" s="1230" t="str">
        <f t="shared" si="26"/>
        <v>-</v>
      </c>
      <c r="AT79" s="1230"/>
      <c r="AU79" s="1230" t="str">
        <f t="shared" si="27"/>
        <v>-</v>
      </c>
      <c r="AV79" s="1231"/>
    </row>
    <row r="80" spans="1:25" ht="15" customHeight="1" thickBot="1">
      <c r="A80" s="35"/>
      <c r="B80" s="35"/>
      <c r="C80" s="35"/>
      <c r="D80" s="35"/>
      <c r="E80" s="35"/>
      <c r="F80" s="35"/>
      <c r="G80" s="35"/>
      <c r="H80" s="35"/>
      <c r="I80" s="35"/>
      <c r="J80" s="35"/>
      <c r="K80" s="35"/>
      <c r="L80" s="35"/>
      <c r="M80" s="35"/>
      <c r="N80" s="35"/>
      <c r="O80" s="35"/>
      <c r="P80" s="35"/>
      <c r="Q80" s="35"/>
      <c r="R80" s="35"/>
      <c r="S80" s="35"/>
      <c r="T80" s="35"/>
      <c r="X80" s="192"/>
      <c r="Y80" s="192"/>
    </row>
    <row r="81" spans="1:20" ht="13.5" thickBot="1">
      <c r="A81" s="243" t="s">
        <v>43</v>
      </c>
      <c r="B81" s="244"/>
      <c r="C81" s="244"/>
      <c r="D81" s="244"/>
      <c r="E81" s="244"/>
      <c r="F81" s="244"/>
      <c r="G81" s="244"/>
      <c r="H81" s="244"/>
      <c r="I81" s="244"/>
      <c r="J81" s="244"/>
      <c r="K81" s="244"/>
      <c r="L81" s="244"/>
      <c r="M81" s="244"/>
      <c r="N81" s="244"/>
      <c r="O81" s="244"/>
      <c r="P81" s="244"/>
      <c r="Q81" s="244"/>
      <c r="R81" s="244"/>
      <c r="S81" s="245"/>
      <c r="T81" s="35"/>
    </row>
    <row r="82" spans="1:20" ht="12">
      <c r="A82" s="246"/>
      <c r="B82" s="247"/>
      <c r="C82" s="247"/>
      <c r="D82" s="247"/>
      <c r="E82" s="247"/>
      <c r="F82" s="247"/>
      <c r="G82" s="247"/>
      <c r="H82" s="247"/>
      <c r="I82" s="247"/>
      <c r="J82" s="247"/>
      <c r="K82" s="247"/>
      <c r="L82" s="247"/>
      <c r="M82" s="247"/>
      <c r="N82" s="247"/>
      <c r="O82" s="247"/>
      <c r="P82" s="247"/>
      <c r="Q82" s="247"/>
      <c r="R82" s="247"/>
      <c r="S82" s="248"/>
      <c r="T82" s="35"/>
    </row>
    <row r="83" spans="1:20" ht="12">
      <c r="A83" s="388"/>
      <c r="B83" s="389"/>
      <c r="C83" s="389"/>
      <c r="D83" s="389"/>
      <c r="E83" s="389"/>
      <c r="F83" s="389"/>
      <c r="G83" s="389"/>
      <c r="H83" s="389"/>
      <c r="I83" s="389"/>
      <c r="J83" s="389"/>
      <c r="K83" s="389"/>
      <c r="L83" s="389"/>
      <c r="M83" s="389"/>
      <c r="N83" s="389"/>
      <c r="O83" s="389"/>
      <c r="P83" s="389"/>
      <c r="Q83" s="389"/>
      <c r="R83" s="389"/>
      <c r="S83" s="390"/>
      <c r="T83" s="35"/>
    </row>
    <row r="84" spans="1:20" ht="12">
      <c r="A84" s="388"/>
      <c r="B84" s="389"/>
      <c r="C84" s="389"/>
      <c r="D84" s="389"/>
      <c r="E84" s="389"/>
      <c r="F84" s="389"/>
      <c r="G84" s="389"/>
      <c r="H84" s="389"/>
      <c r="I84" s="389"/>
      <c r="J84" s="389"/>
      <c r="K84" s="389"/>
      <c r="L84" s="389"/>
      <c r="M84" s="389"/>
      <c r="N84" s="389"/>
      <c r="O84" s="389"/>
      <c r="P84" s="389"/>
      <c r="Q84" s="389"/>
      <c r="R84" s="389"/>
      <c r="S84" s="390"/>
      <c r="T84" s="56"/>
    </row>
    <row r="85" spans="1:20" ht="12">
      <c r="A85" s="388"/>
      <c r="B85" s="389"/>
      <c r="C85" s="389"/>
      <c r="D85" s="389"/>
      <c r="E85" s="389"/>
      <c r="F85" s="389"/>
      <c r="G85" s="389"/>
      <c r="H85" s="389"/>
      <c r="I85" s="389"/>
      <c r="J85" s="389"/>
      <c r="K85" s="389"/>
      <c r="L85" s="389"/>
      <c r="M85" s="389"/>
      <c r="N85" s="389"/>
      <c r="O85" s="389"/>
      <c r="P85" s="389"/>
      <c r="Q85" s="389"/>
      <c r="R85" s="389"/>
      <c r="S85" s="390"/>
      <c r="T85" s="35"/>
    </row>
    <row r="86" spans="1:20" ht="12">
      <c r="A86" s="388"/>
      <c r="B86" s="389"/>
      <c r="C86" s="389"/>
      <c r="D86" s="389"/>
      <c r="E86" s="389"/>
      <c r="F86" s="389"/>
      <c r="G86" s="389"/>
      <c r="H86" s="389"/>
      <c r="I86" s="389"/>
      <c r="J86" s="389"/>
      <c r="K86" s="389"/>
      <c r="L86" s="389"/>
      <c r="M86" s="389"/>
      <c r="N86" s="389"/>
      <c r="O86" s="389"/>
      <c r="P86" s="389"/>
      <c r="Q86" s="389"/>
      <c r="R86" s="389"/>
      <c r="S86" s="390"/>
      <c r="T86" s="35"/>
    </row>
    <row r="87" spans="1:20" ht="12.75" thickBot="1">
      <c r="A87" s="401"/>
      <c r="B87" s="402"/>
      <c r="C87" s="402"/>
      <c r="D87" s="402"/>
      <c r="E87" s="402"/>
      <c r="F87" s="402"/>
      <c r="G87" s="402"/>
      <c r="H87" s="402"/>
      <c r="I87" s="402"/>
      <c r="J87" s="402"/>
      <c r="K87" s="402"/>
      <c r="L87" s="402"/>
      <c r="M87" s="402"/>
      <c r="N87" s="402"/>
      <c r="O87" s="402"/>
      <c r="P87" s="402"/>
      <c r="Q87" s="402"/>
      <c r="R87" s="402"/>
      <c r="S87" s="403"/>
      <c r="T87" s="35"/>
    </row>
  </sheetData>
  <sheetProtection sheet="1"/>
  <mergeCells count="1004">
    <mergeCell ref="AD13:AV13"/>
    <mergeCell ref="AD35:AV35"/>
    <mergeCell ref="AD50:AV50"/>
    <mergeCell ref="AD14:AG14"/>
    <mergeCell ref="AD36:AG36"/>
    <mergeCell ref="AD49:AE49"/>
    <mergeCell ref="AD27:AE27"/>
    <mergeCell ref="AD28:AE28"/>
    <mergeCell ref="AD29:AE29"/>
    <mergeCell ref="AD30:AE30"/>
    <mergeCell ref="AD15:AE17"/>
    <mergeCell ref="AF15:AG17"/>
    <mergeCell ref="AD18:AE18"/>
    <mergeCell ref="AF18:AG34"/>
    <mergeCell ref="AD19:AE19"/>
    <mergeCell ref="AD20:AE20"/>
    <mergeCell ref="AD21:AE21"/>
    <mergeCell ref="AD22:AE22"/>
    <mergeCell ref="AD23:AE23"/>
    <mergeCell ref="AD24:AE24"/>
    <mergeCell ref="AD25:AE25"/>
    <mergeCell ref="AD26:AE26"/>
    <mergeCell ref="AD31:AE31"/>
    <mergeCell ref="AD32:AE32"/>
    <mergeCell ref="AD33:AE33"/>
    <mergeCell ref="AD34:AE34"/>
    <mergeCell ref="X64:Y64"/>
    <mergeCell ref="AD61:AE61"/>
    <mergeCell ref="X34:Y34"/>
    <mergeCell ref="X45:Y45"/>
    <mergeCell ref="AD40:AE40"/>
    <mergeCell ref="AD37:AE39"/>
    <mergeCell ref="AD51:AG51"/>
    <mergeCell ref="X46:Y46"/>
    <mergeCell ref="X59:Y59"/>
    <mergeCell ref="V51:Y51"/>
    <mergeCell ref="C64:D64"/>
    <mergeCell ref="G64:H64"/>
    <mergeCell ref="I64:J64"/>
    <mergeCell ref="K63:L63"/>
    <mergeCell ref="E52:F54"/>
    <mergeCell ref="K64:L64"/>
    <mergeCell ref="K62:L62"/>
    <mergeCell ref="K60:L60"/>
    <mergeCell ref="G60:H60"/>
    <mergeCell ref="I60:J60"/>
    <mergeCell ref="M63:N63"/>
    <mergeCell ref="V63:W63"/>
    <mergeCell ref="X63:Y63"/>
    <mergeCell ref="M64:N64"/>
    <mergeCell ref="V64:W64"/>
    <mergeCell ref="A63:B63"/>
    <mergeCell ref="C63:D63"/>
    <mergeCell ref="G63:H63"/>
    <mergeCell ref="I63:J63"/>
    <mergeCell ref="A64:B64"/>
    <mergeCell ref="AM63:AN63"/>
    <mergeCell ref="AO63:AP63"/>
    <mergeCell ref="AD63:AE63"/>
    <mergeCell ref="AF55:AG64"/>
    <mergeCell ref="AD56:AE56"/>
    <mergeCell ref="AU62:AV62"/>
    <mergeCell ref="AD64:AE64"/>
    <mergeCell ref="AQ63:AR63"/>
    <mergeCell ref="AS58:AT58"/>
    <mergeCell ref="AS63:AT63"/>
    <mergeCell ref="AU64:AV64"/>
    <mergeCell ref="AM64:AN64"/>
    <mergeCell ref="AO64:AP64"/>
    <mergeCell ref="AQ64:AR64"/>
    <mergeCell ref="AS64:AT64"/>
    <mergeCell ref="A62:B62"/>
    <mergeCell ref="C62:D62"/>
    <mergeCell ref="G62:H62"/>
    <mergeCell ref="I62:J62"/>
    <mergeCell ref="AU63:AV63"/>
    <mergeCell ref="AS62:AT62"/>
    <mergeCell ref="V62:W62"/>
    <mergeCell ref="X62:Y62"/>
    <mergeCell ref="AM62:AN62"/>
    <mergeCell ref="AO62:AP62"/>
    <mergeCell ref="AD62:AE62"/>
    <mergeCell ref="AQ62:AR62"/>
    <mergeCell ref="Z62:AA62"/>
    <mergeCell ref="M62:N62"/>
    <mergeCell ref="V61:W61"/>
    <mergeCell ref="X61:Y61"/>
    <mergeCell ref="M61:N61"/>
    <mergeCell ref="K61:L61"/>
    <mergeCell ref="AQ60:AR60"/>
    <mergeCell ref="M60:N60"/>
    <mergeCell ref="AU58:AV58"/>
    <mergeCell ref="A59:B59"/>
    <mergeCell ref="C59:D59"/>
    <mergeCell ref="G59:H59"/>
    <mergeCell ref="I59:J59"/>
    <mergeCell ref="K59:L59"/>
    <mergeCell ref="AU59:AV59"/>
    <mergeCell ref="AM59:AN59"/>
    <mergeCell ref="AO59:AP59"/>
    <mergeCell ref="Z59:AA59"/>
    <mergeCell ref="A60:B60"/>
    <mergeCell ref="AU61:AV61"/>
    <mergeCell ref="AS60:AT60"/>
    <mergeCell ref="V60:W60"/>
    <mergeCell ref="X60:Y60"/>
    <mergeCell ref="AO61:AP61"/>
    <mergeCell ref="AQ61:AR61"/>
    <mergeCell ref="AS61:AT61"/>
    <mergeCell ref="AD60:AE60"/>
    <mergeCell ref="AM61:AN61"/>
    <mergeCell ref="AU60:AV60"/>
    <mergeCell ref="AQ59:AR59"/>
    <mergeCell ref="AS59:AT59"/>
    <mergeCell ref="A61:B61"/>
    <mergeCell ref="C61:D61"/>
    <mergeCell ref="G61:H61"/>
    <mergeCell ref="I61:J61"/>
    <mergeCell ref="AM60:AN60"/>
    <mergeCell ref="AO60:AP60"/>
    <mergeCell ref="C60:D60"/>
    <mergeCell ref="V59:W59"/>
    <mergeCell ref="AQ58:AR58"/>
    <mergeCell ref="AD58:AE58"/>
    <mergeCell ref="X58:Y58"/>
    <mergeCell ref="AD59:AE59"/>
    <mergeCell ref="AO58:AP58"/>
    <mergeCell ref="AM58:AN58"/>
    <mergeCell ref="V58:W58"/>
    <mergeCell ref="C57:D57"/>
    <mergeCell ref="G57:H57"/>
    <mergeCell ref="I57:J57"/>
    <mergeCell ref="K57:L57"/>
    <mergeCell ref="M59:N59"/>
    <mergeCell ref="M58:N58"/>
    <mergeCell ref="M57:N57"/>
    <mergeCell ref="K58:L58"/>
    <mergeCell ref="V57:W57"/>
    <mergeCell ref="X57:Y57"/>
    <mergeCell ref="V56:W56"/>
    <mergeCell ref="X56:Y56"/>
    <mergeCell ref="AS57:AT57"/>
    <mergeCell ref="A58:B58"/>
    <mergeCell ref="C58:D58"/>
    <mergeCell ref="G58:H58"/>
    <mergeCell ref="I58:J58"/>
    <mergeCell ref="A57:B57"/>
    <mergeCell ref="AU57:AV57"/>
    <mergeCell ref="AM57:AN57"/>
    <mergeCell ref="AO57:AP57"/>
    <mergeCell ref="AD57:AE57"/>
    <mergeCell ref="AU56:AV56"/>
    <mergeCell ref="AS56:AT56"/>
    <mergeCell ref="AQ57:AR57"/>
    <mergeCell ref="AQ56:AR56"/>
    <mergeCell ref="AM56:AN56"/>
    <mergeCell ref="AO56:AP56"/>
    <mergeCell ref="A56:B56"/>
    <mergeCell ref="C56:D56"/>
    <mergeCell ref="G56:H56"/>
    <mergeCell ref="I56:J56"/>
    <mergeCell ref="K56:L56"/>
    <mergeCell ref="M56:N56"/>
    <mergeCell ref="A55:B55"/>
    <mergeCell ref="C55:D55"/>
    <mergeCell ref="G55:H55"/>
    <mergeCell ref="I55:J55"/>
    <mergeCell ref="K55:L55"/>
    <mergeCell ref="AQ55:AR55"/>
    <mergeCell ref="V55:W55"/>
    <mergeCell ref="X55:Y55"/>
    <mergeCell ref="M55:N55"/>
    <mergeCell ref="S52:S54"/>
    <mergeCell ref="U52:U54"/>
    <mergeCell ref="V52:W54"/>
    <mergeCell ref="AU55:AV55"/>
    <mergeCell ref="AM55:AN55"/>
    <mergeCell ref="AO55:AP55"/>
    <mergeCell ref="AD55:AE55"/>
    <mergeCell ref="AS55:AT55"/>
    <mergeCell ref="K52:L54"/>
    <mergeCell ref="AQ52:AR54"/>
    <mergeCell ref="O52:P54"/>
    <mergeCell ref="AD52:AE54"/>
    <mergeCell ref="R52:R54"/>
    <mergeCell ref="AF52:AG54"/>
    <mergeCell ref="AO52:AP54"/>
    <mergeCell ref="X52:Y54"/>
    <mergeCell ref="T52:T54"/>
    <mergeCell ref="Z52:AA54"/>
    <mergeCell ref="AS51:AV51"/>
    <mergeCell ref="AH52:AH54"/>
    <mergeCell ref="AU52:AV54"/>
    <mergeCell ref="AH51:AL51"/>
    <mergeCell ref="AM51:AP51"/>
    <mergeCell ref="AQ51:AR51"/>
    <mergeCell ref="A1:C3"/>
    <mergeCell ref="D1:L2"/>
    <mergeCell ref="M1:X2"/>
    <mergeCell ref="I52:J54"/>
    <mergeCell ref="AS52:AT54"/>
    <mergeCell ref="AI52:AI54"/>
    <mergeCell ref="AJ52:AJ54"/>
    <mergeCell ref="AK52:AK54"/>
    <mergeCell ref="AL52:AL54"/>
    <mergeCell ref="AM52:AN54"/>
    <mergeCell ref="M15:N17"/>
    <mergeCell ref="O15:P17"/>
    <mergeCell ref="E15:F17"/>
    <mergeCell ref="K18:L18"/>
    <mergeCell ref="M18:N18"/>
    <mergeCell ref="G18:H18"/>
    <mergeCell ref="I18:J18"/>
    <mergeCell ref="A11:C11"/>
    <mergeCell ref="D11:E11"/>
    <mergeCell ref="A15:B17"/>
    <mergeCell ref="C15:D17"/>
    <mergeCell ref="G15:H17"/>
    <mergeCell ref="I15:J17"/>
    <mergeCell ref="F11:H11"/>
    <mergeCell ref="I11:K11"/>
    <mergeCell ref="K15:L17"/>
    <mergeCell ref="M19:N19"/>
    <mergeCell ref="A19:B19"/>
    <mergeCell ref="C19:D19"/>
    <mergeCell ref="G19:H19"/>
    <mergeCell ref="I19:J19"/>
    <mergeCell ref="K19:L19"/>
    <mergeCell ref="A18:B18"/>
    <mergeCell ref="C18:D18"/>
    <mergeCell ref="A20:B20"/>
    <mergeCell ref="C20:D20"/>
    <mergeCell ref="G22:H22"/>
    <mergeCell ref="I22:J22"/>
    <mergeCell ref="A22:B22"/>
    <mergeCell ref="C22:D22"/>
    <mergeCell ref="E18:F18"/>
    <mergeCell ref="E19:F19"/>
    <mergeCell ref="K20:L20"/>
    <mergeCell ref="M20:N20"/>
    <mergeCell ref="A21:B21"/>
    <mergeCell ref="C21:D21"/>
    <mergeCell ref="G21:H21"/>
    <mergeCell ref="I21:J21"/>
    <mergeCell ref="G20:H20"/>
    <mergeCell ref="I20:J20"/>
    <mergeCell ref="K21:L21"/>
    <mergeCell ref="M21:N21"/>
    <mergeCell ref="G24:H24"/>
    <mergeCell ref="I24:J24"/>
    <mergeCell ref="K24:L24"/>
    <mergeCell ref="M24:N24"/>
    <mergeCell ref="K22:L22"/>
    <mergeCell ref="M22:N22"/>
    <mergeCell ref="A23:B23"/>
    <mergeCell ref="C23:D23"/>
    <mergeCell ref="G23:H23"/>
    <mergeCell ref="I23:J23"/>
    <mergeCell ref="K23:L23"/>
    <mergeCell ref="M23:N23"/>
    <mergeCell ref="E23:F23"/>
    <mergeCell ref="G26:H26"/>
    <mergeCell ref="I26:J26"/>
    <mergeCell ref="K26:L26"/>
    <mergeCell ref="M26:N26"/>
    <mergeCell ref="K25:L25"/>
    <mergeCell ref="M25:N25"/>
    <mergeCell ref="E26:F26"/>
    <mergeCell ref="A26:B26"/>
    <mergeCell ref="C26:D26"/>
    <mergeCell ref="E27:F27"/>
    <mergeCell ref="A24:B24"/>
    <mergeCell ref="C24:D24"/>
    <mergeCell ref="A25:B25"/>
    <mergeCell ref="C25:D25"/>
    <mergeCell ref="M28:N28"/>
    <mergeCell ref="G28:H28"/>
    <mergeCell ref="G25:H25"/>
    <mergeCell ref="I25:J25"/>
    <mergeCell ref="M27:N27"/>
    <mergeCell ref="A27:B27"/>
    <mergeCell ref="C27:D27"/>
    <mergeCell ref="G27:H27"/>
    <mergeCell ref="I27:J27"/>
    <mergeCell ref="E25:F25"/>
    <mergeCell ref="A33:B33"/>
    <mergeCell ref="A31:B31"/>
    <mergeCell ref="C31:D31"/>
    <mergeCell ref="G31:H31"/>
    <mergeCell ref="G30:H30"/>
    <mergeCell ref="K27:L27"/>
    <mergeCell ref="A29:B29"/>
    <mergeCell ref="C29:D29"/>
    <mergeCell ref="G29:H29"/>
    <mergeCell ref="I29:J29"/>
    <mergeCell ref="A30:B30"/>
    <mergeCell ref="C32:D32"/>
    <mergeCell ref="M30:N30"/>
    <mergeCell ref="I30:J30"/>
    <mergeCell ref="M32:N32"/>
    <mergeCell ref="I28:J28"/>
    <mergeCell ref="K28:L28"/>
    <mergeCell ref="C30:D30"/>
    <mergeCell ref="A28:B28"/>
    <mergeCell ref="C28:D28"/>
    <mergeCell ref="A34:B34"/>
    <mergeCell ref="C34:D34"/>
    <mergeCell ref="G34:H34"/>
    <mergeCell ref="I34:J34"/>
    <mergeCell ref="A32:B32"/>
    <mergeCell ref="M31:N31"/>
    <mergeCell ref="C33:D33"/>
    <mergeCell ref="I32:J32"/>
    <mergeCell ref="I31:J31"/>
    <mergeCell ref="G33:H33"/>
    <mergeCell ref="C40:D40"/>
    <mergeCell ref="G40:H40"/>
    <mergeCell ref="I40:J40"/>
    <mergeCell ref="E31:F31"/>
    <mergeCell ref="E32:F32"/>
    <mergeCell ref="G32:H32"/>
    <mergeCell ref="I33:J33"/>
    <mergeCell ref="A45:B45"/>
    <mergeCell ref="C45:D45"/>
    <mergeCell ref="G43:H43"/>
    <mergeCell ref="G45:H45"/>
    <mergeCell ref="I45:J45"/>
    <mergeCell ref="A44:B44"/>
    <mergeCell ref="C44:D44"/>
    <mergeCell ref="I43:J43"/>
    <mergeCell ref="E43:F43"/>
    <mergeCell ref="E44:F44"/>
    <mergeCell ref="A37:B39"/>
    <mergeCell ref="C37:D39"/>
    <mergeCell ref="E37:F39"/>
    <mergeCell ref="A42:B42"/>
    <mergeCell ref="C42:D42"/>
    <mergeCell ref="G42:H42"/>
    <mergeCell ref="G37:H39"/>
    <mergeCell ref="A41:B41"/>
    <mergeCell ref="G41:H41"/>
    <mergeCell ref="A40:B40"/>
    <mergeCell ref="V41:W41"/>
    <mergeCell ref="I41:J41"/>
    <mergeCell ref="M41:N41"/>
    <mergeCell ref="I37:J39"/>
    <mergeCell ref="X31:Y31"/>
    <mergeCell ref="X32:Y32"/>
    <mergeCell ref="X37:Y39"/>
    <mergeCell ref="V32:W32"/>
    <mergeCell ref="T37:T39"/>
    <mergeCell ref="K40:L40"/>
    <mergeCell ref="V43:W43"/>
    <mergeCell ref="K42:L42"/>
    <mergeCell ref="M33:N33"/>
    <mergeCell ref="X22:Y22"/>
    <mergeCell ref="X19:Y19"/>
    <mergeCell ref="X20:Y20"/>
    <mergeCell ref="X21:Y21"/>
    <mergeCell ref="V19:W19"/>
    <mergeCell ref="V20:W20"/>
    <mergeCell ref="V21:W21"/>
    <mergeCell ref="K46:L46"/>
    <mergeCell ref="M46:N46"/>
    <mergeCell ref="V45:W45"/>
    <mergeCell ref="M34:N34"/>
    <mergeCell ref="X33:Y33"/>
    <mergeCell ref="K31:L31"/>
    <mergeCell ref="U37:U39"/>
    <mergeCell ref="V34:W34"/>
    <mergeCell ref="V37:W39"/>
    <mergeCell ref="V36:Y36"/>
    <mergeCell ref="S15:S17"/>
    <mergeCell ref="T15:T17"/>
    <mergeCell ref="V14:Y14"/>
    <mergeCell ref="X15:Y17"/>
    <mergeCell ref="V15:W17"/>
    <mergeCell ref="V18:W18"/>
    <mergeCell ref="X18:Y18"/>
    <mergeCell ref="Q14:U14"/>
    <mergeCell ref="Q15:Q17"/>
    <mergeCell ref="V22:W22"/>
    <mergeCell ref="V29:W29"/>
    <mergeCell ref="V30:W30"/>
    <mergeCell ref="V31:W31"/>
    <mergeCell ref="V24:W24"/>
    <mergeCell ref="V25:W25"/>
    <mergeCell ref="X23:Y23"/>
    <mergeCell ref="X24:Y24"/>
    <mergeCell ref="X25:Y25"/>
    <mergeCell ref="X26:Y26"/>
    <mergeCell ref="V23:W23"/>
    <mergeCell ref="X30:Y30"/>
    <mergeCell ref="V26:W26"/>
    <mergeCell ref="V27:W27"/>
    <mergeCell ref="V28:W28"/>
    <mergeCell ref="X28:Y28"/>
    <mergeCell ref="AM18:AN18"/>
    <mergeCell ref="AQ15:AR17"/>
    <mergeCell ref="AK37:AK39"/>
    <mergeCell ref="M43:N43"/>
    <mergeCell ref="M37:N39"/>
    <mergeCell ref="X41:Y41"/>
    <mergeCell ref="X42:Y42"/>
    <mergeCell ref="AF37:AG39"/>
    <mergeCell ref="R37:R39"/>
    <mergeCell ref="S37:S39"/>
    <mergeCell ref="AH15:AH17"/>
    <mergeCell ref="AI15:AI17"/>
    <mergeCell ref="AJ15:AJ17"/>
    <mergeCell ref="AK15:AK17"/>
    <mergeCell ref="AS15:AT17"/>
    <mergeCell ref="AO18:AP18"/>
    <mergeCell ref="AL15:AL17"/>
    <mergeCell ref="AS18:AT18"/>
    <mergeCell ref="AM15:AN17"/>
    <mergeCell ref="AO15:AP17"/>
    <mergeCell ref="AS14:AV14"/>
    <mergeCell ref="O37:P39"/>
    <mergeCell ref="X47:Y47"/>
    <mergeCell ref="V46:W46"/>
    <mergeCell ref="AQ18:AR18"/>
    <mergeCell ref="AO20:AP20"/>
    <mergeCell ref="AM20:AN20"/>
    <mergeCell ref="AH14:AL14"/>
    <mergeCell ref="AM14:AP14"/>
    <mergeCell ref="AQ14:AR14"/>
    <mergeCell ref="AM22:AN22"/>
    <mergeCell ref="AM19:AN19"/>
    <mergeCell ref="AO19:AP19"/>
    <mergeCell ref="AQ19:AR19"/>
    <mergeCell ref="AS19:AT19"/>
    <mergeCell ref="AS24:AT24"/>
    <mergeCell ref="AM23:AN23"/>
    <mergeCell ref="AQ20:AR20"/>
    <mergeCell ref="AS20:AT20"/>
    <mergeCell ref="AS21:AT21"/>
    <mergeCell ref="AO22:AP22"/>
    <mergeCell ref="AM25:AN25"/>
    <mergeCell ref="AO25:AP25"/>
    <mergeCell ref="AQ25:AR25"/>
    <mergeCell ref="AS25:AT25"/>
    <mergeCell ref="AQ24:AR24"/>
    <mergeCell ref="AM24:AN24"/>
    <mergeCell ref="AO24:AP24"/>
    <mergeCell ref="AO23:AP23"/>
    <mergeCell ref="AQ23:AR23"/>
    <mergeCell ref="AS23:AT23"/>
    <mergeCell ref="AQ22:AR22"/>
    <mergeCell ref="AS22:AT22"/>
    <mergeCell ref="AM21:AN21"/>
    <mergeCell ref="AM27:AN27"/>
    <mergeCell ref="AO27:AP27"/>
    <mergeCell ref="AQ27:AR27"/>
    <mergeCell ref="AS27:AT27"/>
    <mergeCell ref="AM26:AN26"/>
    <mergeCell ref="AO26:AP26"/>
    <mergeCell ref="AM28:AN28"/>
    <mergeCell ref="AO28:AP28"/>
    <mergeCell ref="AO21:AP21"/>
    <mergeCell ref="AQ21:AR21"/>
    <mergeCell ref="AS26:AT26"/>
    <mergeCell ref="AH37:AH39"/>
    <mergeCell ref="AI37:AI39"/>
    <mergeCell ref="AM31:AN31"/>
    <mergeCell ref="AO31:AP31"/>
    <mergeCell ref="AM32:AN32"/>
    <mergeCell ref="AH36:AL36"/>
    <mergeCell ref="AQ28:AR28"/>
    <mergeCell ref="AM36:AP36"/>
    <mergeCell ref="AM33:AN33"/>
    <mergeCell ref="AJ37:AJ39"/>
    <mergeCell ref="AL37:AL39"/>
    <mergeCell ref="AO30:AP30"/>
    <mergeCell ref="AQ30:AR30"/>
    <mergeCell ref="AO33:AP33"/>
    <mergeCell ref="AQ31:AR31"/>
    <mergeCell ref="AU15:AV17"/>
    <mergeCell ref="AU18:AV18"/>
    <mergeCell ref="AU19:AV19"/>
    <mergeCell ref="AU20:AV20"/>
    <mergeCell ref="AU25:AV25"/>
    <mergeCell ref="AM34:AN34"/>
    <mergeCell ref="AO34:AP34"/>
    <mergeCell ref="AM29:AN29"/>
    <mergeCell ref="AO29:AP29"/>
    <mergeCell ref="AM30:AN30"/>
    <mergeCell ref="AS30:AT30"/>
    <mergeCell ref="AO45:AP45"/>
    <mergeCell ref="AQ45:AR45"/>
    <mergeCell ref="AO37:AP39"/>
    <mergeCell ref="AM37:AN39"/>
    <mergeCell ref="AM40:AN40"/>
    <mergeCell ref="AO40:AP40"/>
    <mergeCell ref="AO42:AP42"/>
    <mergeCell ref="AQ42:AR42"/>
    <mergeCell ref="AM44:AN44"/>
    <mergeCell ref="AU26:AV26"/>
    <mergeCell ref="AU27:AV27"/>
    <mergeCell ref="AU28:AV28"/>
    <mergeCell ref="AU29:AV29"/>
    <mergeCell ref="AQ29:AR29"/>
    <mergeCell ref="AS29:AT29"/>
    <mergeCell ref="AQ26:AR26"/>
    <mergeCell ref="AS28:AT28"/>
    <mergeCell ref="AU30:AV30"/>
    <mergeCell ref="AS33:AT33"/>
    <mergeCell ref="AS45:AT45"/>
    <mergeCell ref="AU21:AV21"/>
    <mergeCell ref="AU22:AV22"/>
    <mergeCell ref="AU23:AV23"/>
    <mergeCell ref="AU24:AV24"/>
    <mergeCell ref="AU31:AV31"/>
    <mergeCell ref="AU32:AV32"/>
    <mergeCell ref="AS37:AT39"/>
    <mergeCell ref="AS31:AT31"/>
    <mergeCell ref="AQ32:AR32"/>
    <mergeCell ref="AS32:AT32"/>
    <mergeCell ref="AQ36:AR36"/>
    <mergeCell ref="AO32:AP32"/>
    <mergeCell ref="AU33:AV33"/>
    <mergeCell ref="AU34:AV34"/>
    <mergeCell ref="AQ33:AR33"/>
    <mergeCell ref="AQ34:AR34"/>
    <mergeCell ref="AS34:AT34"/>
    <mergeCell ref="AQ37:AR39"/>
    <mergeCell ref="AU49:AV49"/>
    <mergeCell ref="AS36:AV36"/>
    <mergeCell ref="AU48:AV48"/>
    <mergeCell ref="AU41:AV41"/>
    <mergeCell ref="AU43:AV43"/>
    <mergeCell ref="AU37:AV39"/>
    <mergeCell ref="AU40:AV40"/>
    <mergeCell ref="AQ43:AR43"/>
    <mergeCell ref="AQ40:AR40"/>
    <mergeCell ref="AU42:AV42"/>
    <mergeCell ref="AS43:AT43"/>
    <mergeCell ref="AU44:AV44"/>
    <mergeCell ref="AM42:AN42"/>
    <mergeCell ref="V47:W47"/>
    <mergeCell ref="AM45:AN45"/>
    <mergeCell ref="AS42:AT42"/>
    <mergeCell ref="V42:W42"/>
    <mergeCell ref="V44:W44"/>
    <mergeCell ref="AO43:AP43"/>
    <mergeCell ref="AS49:AT49"/>
    <mergeCell ref="AU45:AV45"/>
    <mergeCell ref="AU46:AV46"/>
    <mergeCell ref="AM46:AN46"/>
    <mergeCell ref="AO46:AP46"/>
    <mergeCell ref="AQ46:AR46"/>
    <mergeCell ref="AS47:AT47"/>
    <mergeCell ref="AU47:AV47"/>
    <mergeCell ref="AS46:AT46"/>
    <mergeCell ref="AS48:AT48"/>
    <mergeCell ref="C47:D47"/>
    <mergeCell ref="AS40:AT40"/>
    <mergeCell ref="C41:D41"/>
    <mergeCell ref="AS41:AT41"/>
    <mergeCell ref="AD41:AE41"/>
    <mergeCell ref="M47:N47"/>
    <mergeCell ref="I42:J42"/>
    <mergeCell ref="M40:N40"/>
    <mergeCell ref="M45:N45"/>
    <mergeCell ref="M42:N42"/>
    <mergeCell ref="I46:J46"/>
    <mergeCell ref="A43:B43"/>
    <mergeCell ref="A46:B46"/>
    <mergeCell ref="C46:D46"/>
    <mergeCell ref="A48:B48"/>
    <mergeCell ref="C48:D48"/>
    <mergeCell ref="G48:H48"/>
    <mergeCell ref="I48:J48"/>
    <mergeCell ref="G47:H47"/>
    <mergeCell ref="I47:J47"/>
    <mergeCell ref="AM41:AN41"/>
    <mergeCell ref="AO41:AP41"/>
    <mergeCell ref="AO49:AP49"/>
    <mergeCell ref="AO48:AP48"/>
    <mergeCell ref="M48:N48"/>
    <mergeCell ref="K47:L47"/>
    <mergeCell ref="M44:N44"/>
    <mergeCell ref="K43:L43"/>
    <mergeCell ref="K44:L44"/>
    <mergeCell ref="K41:L41"/>
    <mergeCell ref="V48:W48"/>
    <mergeCell ref="V40:W40"/>
    <mergeCell ref="X40:Y40"/>
    <mergeCell ref="AQ41:AR41"/>
    <mergeCell ref="AO47:AP47"/>
    <mergeCell ref="AM47:AN47"/>
    <mergeCell ref="AQ48:AR48"/>
    <mergeCell ref="X43:Y43"/>
    <mergeCell ref="X44:Y44"/>
    <mergeCell ref="AD48:AE48"/>
    <mergeCell ref="AS44:AT44"/>
    <mergeCell ref="AQ44:AR44"/>
    <mergeCell ref="AO44:AP44"/>
    <mergeCell ref="AM48:AN48"/>
    <mergeCell ref="AQ47:AR47"/>
    <mergeCell ref="X48:Y48"/>
    <mergeCell ref="AD45:AE45"/>
    <mergeCell ref="AF40:AG49"/>
    <mergeCell ref="AM49:AN49"/>
    <mergeCell ref="AM43:AN43"/>
    <mergeCell ref="AQ49:AR49"/>
    <mergeCell ref="A87:S87"/>
    <mergeCell ref="A81:S81"/>
    <mergeCell ref="A82:S82"/>
    <mergeCell ref="A83:S83"/>
    <mergeCell ref="A84:S84"/>
    <mergeCell ref="A85:S85"/>
    <mergeCell ref="V49:W49"/>
    <mergeCell ref="A86:S86"/>
    <mergeCell ref="M52:N54"/>
    <mergeCell ref="K48:L48"/>
    <mergeCell ref="A49:B49"/>
    <mergeCell ref="C49:D49"/>
    <mergeCell ref="Q52:Q54"/>
    <mergeCell ref="G49:H49"/>
    <mergeCell ref="E49:F49"/>
    <mergeCell ref="Q51:U51"/>
    <mergeCell ref="C52:D54"/>
    <mergeCell ref="G52:H54"/>
    <mergeCell ref="A52:B54"/>
    <mergeCell ref="Z14:AC14"/>
    <mergeCell ref="Z36:AC36"/>
    <mergeCell ref="I49:J49"/>
    <mergeCell ref="Z15:AA17"/>
    <mergeCell ref="Z18:AA18"/>
    <mergeCell ref="Z19:AA19"/>
    <mergeCell ref="M49:N49"/>
    <mergeCell ref="K49:L49"/>
    <mergeCell ref="X27:Y27"/>
    <mergeCell ref="X49:Y49"/>
    <mergeCell ref="G44:H44"/>
    <mergeCell ref="I44:J44"/>
    <mergeCell ref="A47:B47"/>
    <mergeCell ref="C43:D43"/>
    <mergeCell ref="Q37:Q39"/>
    <mergeCell ref="V33:W33"/>
    <mergeCell ref="Q36:U36"/>
    <mergeCell ref="K37:L39"/>
    <mergeCell ref="K45:L45"/>
    <mergeCell ref="G46:H46"/>
    <mergeCell ref="AD42:AE42"/>
    <mergeCell ref="AD46:AE46"/>
    <mergeCell ref="AD47:AE47"/>
    <mergeCell ref="AD43:AE43"/>
    <mergeCell ref="Z41:AA41"/>
    <mergeCell ref="AD44:AE44"/>
    <mergeCell ref="Z47:AA47"/>
    <mergeCell ref="AB44:AC44"/>
    <mergeCell ref="AB45:AC45"/>
    <mergeCell ref="AB40:AC40"/>
    <mergeCell ref="AB41:AC41"/>
    <mergeCell ref="AB42:AC42"/>
    <mergeCell ref="AB43:AC43"/>
    <mergeCell ref="Z20:AA20"/>
    <mergeCell ref="Z21:AA21"/>
    <mergeCell ref="Z22:AA22"/>
    <mergeCell ref="Z27:AA27"/>
    <mergeCell ref="Z28:AA28"/>
    <mergeCell ref="Z29:AA29"/>
    <mergeCell ref="Z23:AA23"/>
    <mergeCell ref="Z24:AA24"/>
    <mergeCell ref="Z25:AA25"/>
    <mergeCell ref="Z26:AA26"/>
    <mergeCell ref="Z30:AA30"/>
    <mergeCell ref="Z31:AA31"/>
    <mergeCell ref="Z32:AA32"/>
    <mergeCell ref="Z42:AA42"/>
    <mergeCell ref="Z43:AA43"/>
    <mergeCell ref="Z44:AA44"/>
    <mergeCell ref="Z33:AA33"/>
    <mergeCell ref="Z34:AA34"/>
    <mergeCell ref="Z37:AA39"/>
    <mergeCell ref="Z40:AA40"/>
    <mergeCell ref="M35:AC35"/>
    <mergeCell ref="M36:P36"/>
    <mergeCell ref="Z48:AA48"/>
    <mergeCell ref="AU78:AV78"/>
    <mergeCell ref="AS78:AT78"/>
    <mergeCell ref="AQ78:AR78"/>
    <mergeCell ref="AO78:AP78"/>
    <mergeCell ref="Z61:AA61"/>
    <mergeCell ref="Z55:AA55"/>
    <mergeCell ref="Z57:AA57"/>
    <mergeCell ref="Z58:AA58"/>
    <mergeCell ref="Z56:AA56"/>
    <mergeCell ref="AD79:AE79"/>
    <mergeCell ref="Z79:AA79"/>
    <mergeCell ref="X79:Y79"/>
    <mergeCell ref="V79:W79"/>
    <mergeCell ref="M79:N79"/>
    <mergeCell ref="AU79:AV79"/>
    <mergeCell ref="AS79:AT79"/>
    <mergeCell ref="AQ79:AR79"/>
    <mergeCell ref="AO79:AP79"/>
    <mergeCell ref="AM79:AN79"/>
    <mergeCell ref="K79:L79"/>
    <mergeCell ref="I79:J79"/>
    <mergeCell ref="G79:H79"/>
    <mergeCell ref="C79:D79"/>
    <mergeCell ref="A79:B79"/>
    <mergeCell ref="I77:J77"/>
    <mergeCell ref="G77:H77"/>
    <mergeCell ref="C77:D77"/>
    <mergeCell ref="A77:B77"/>
    <mergeCell ref="A78:B78"/>
    <mergeCell ref="AM78:AN78"/>
    <mergeCell ref="AD78:AE78"/>
    <mergeCell ref="Z78:AA78"/>
    <mergeCell ref="X78:Y78"/>
    <mergeCell ref="V78:W78"/>
    <mergeCell ref="AF70:AG79"/>
    <mergeCell ref="AD77:AE77"/>
    <mergeCell ref="AD76:AE76"/>
    <mergeCell ref="Z75:AA75"/>
    <mergeCell ref="X75:Y75"/>
    <mergeCell ref="M78:N78"/>
    <mergeCell ref="K78:L78"/>
    <mergeCell ref="I78:J78"/>
    <mergeCell ref="G78:H78"/>
    <mergeCell ref="C78:D78"/>
    <mergeCell ref="Z77:AA77"/>
    <mergeCell ref="X77:Y77"/>
    <mergeCell ref="V77:W77"/>
    <mergeCell ref="M77:N77"/>
    <mergeCell ref="K77:L77"/>
    <mergeCell ref="AU77:AV77"/>
    <mergeCell ref="AS77:AT77"/>
    <mergeCell ref="AQ77:AR77"/>
    <mergeCell ref="AO77:AP77"/>
    <mergeCell ref="AM77:AN77"/>
    <mergeCell ref="AU76:AV76"/>
    <mergeCell ref="AS76:AT76"/>
    <mergeCell ref="AQ76:AR76"/>
    <mergeCell ref="AO76:AP76"/>
    <mergeCell ref="AM76:AN76"/>
    <mergeCell ref="G76:H76"/>
    <mergeCell ref="C76:D76"/>
    <mergeCell ref="A76:B76"/>
    <mergeCell ref="AU75:AV75"/>
    <mergeCell ref="AS75:AT75"/>
    <mergeCell ref="AQ75:AR75"/>
    <mergeCell ref="AO75:AP75"/>
    <mergeCell ref="AM75:AN75"/>
    <mergeCell ref="AD75:AE75"/>
    <mergeCell ref="Z76:AA76"/>
    <mergeCell ref="V75:W75"/>
    <mergeCell ref="M75:N75"/>
    <mergeCell ref="K75:L75"/>
    <mergeCell ref="I76:J76"/>
    <mergeCell ref="X76:Y76"/>
    <mergeCell ref="V76:W76"/>
    <mergeCell ref="M76:N76"/>
    <mergeCell ref="K76:L76"/>
    <mergeCell ref="I75:J75"/>
    <mergeCell ref="G75:H75"/>
    <mergeCell ref="C75:D75"/>
    <mergeCell ref="A75:B75"/>
    <mergeCell ref="AU74:AV74"/>
    <mergeCell ref="AS74:AT74"/>
    <mergeCell ref="AQ74:AR74"/>
    <mergeCell ref="AO74:AP74"/>
    <mergeCell ref="AM74:AN74"/>
    <mergeCell ref="AD74:AE74"/>
    <mergeCell ref="G74:H74"/>
    <mergeCell ref="C74:D74"/>
    <mergeCell ref="A74:B74"/>
    <mergeCell ref="AU73:AV73"/>
    <mergeCell ref="AS73:AT73"/>
    <mergeCell ref="AQ73:AR73"/>
    <mergeCell ref="AO73:AP73"/>
    <mergeCell ref="AM73:AN73"/>
    <mergeCell ref="AD73:AE73"/>
    <mergeCell ref="Z74:AA74"/>
    <mergeCell ref="Z73:AA73"/>
    <mergeCell ref="V73:W73"/>
    <mergeCell ref="M73:N73"/>
    <mergeCell ref="K73:L73"/>
    <mergeCell ref="I74:J74"/>
    <mergeCell ref="X74:Y74"/>
    <mergeCell ref="V74:W74"/>
    <mergeCell ref="M74:N74"/>
    <mergeCell ref="K74:L74"/>
    <mergeCell ref="I73:J73"/>
    <mergeCell ref="C73:D73"/>
    <mergeCell ref="A73:B73"/>
    <mergeCell ref="AU72:AV72"/>
    <mergeCell ref="AS72:AT72"/>
    <mergeCell ref="AQ72:AR72"/>
    <mergeCell ref="AO72:AP72"/>
    <mergeCell ref="AM72:AN72"/>
    <mergeCell ref="AD72:AE72"/>
    <mergeCell ref="C72:D72"/>
    <mergeCell ref="X73:Y73"/>
    <mergeCell ref="A72:B72"/>
    <mergeCell ref="AU71:AV71"/>
    <mergeCell ref="AS71:AT71"/>
    <mergeCell ref="AQ71:AR71"/>
    <mergeCell ref="AO71:AP71"/>
    <mergeCell ref="AM71:AN71"/>
    <mergeCell ref="AD71:AE71"/>
    <mergeCell ref="Z72:AA72"/>
    <mergeCell ref="X72:Y72"/>
    <mergeCell ref="X71:Y71"/>
    <mergeCell ref="V71:W71"/>
    <mergeCell ref="M71:N71"/>
    <mergeCell ref="K71:L71"/>
    <mergeCell ref="I72:J72"/>
    <mergeCell ref="G72:H72"/>
    <mergeCell ref="V72:W72"/>
    <mergeCell ref="M72:N72"/>
    <mergeCell ref="K72:L72"/>
    <mergeCell ref="G71:H71"/>
    <mergeCell ref="C71:D71"/>
    <mergeCell ref="A71:B71"/>
    <mergeCell ref="AU70:AV70"/>
    <mergeCell ref="AS70:AT70"/>
    <mergeCell ref="AQ70:AR70"/>
    <mergeCell ref="AO70:AP70"/>
    <mergeCell ref="AM70:AN70"/>
    <mergeCell ref="AD70:AE70"/>
    <mergeCell ref="Z71:AA71"/>
    <mergeCell ref="A70:B70"/>
    <mergeCell ref="AU67:AV69"/>
    <mergeCell ref="AS67:AT69"/>
    <mergeCell ref="AQ67:AR69"/>
    <mergeCell ref="AO67:AP69"/>
    <mergeCell ref="AM67:AN69"/>
    <mergeCell ref="AL67:AL69"/>
    <mergeCell ref="Z70:AA70"/>
    <mergeCell ref="X70:Y70"/>
    <mergeCell ref="V70:W70"/>
    <mergeCell ref="I70:J70"/>
    <mergeCell ref="G70:H70"/>
    <mergeCell ref="C70:D70"/>
    <mergeCell ref="M70:N70"/>
    <mergeCell ref="K70:L70"/>
    <mergeCell ref="O70:P79"/>
    <mergeCell ref="E72:F72"/>
    <mergeCell ref="E73:F73"/>
    <mergeCell ref="E74:F74"/>
    <mergeCell ref="I71:J71"/>
    <mergeCell ref="O67:P69"/>
    <mergeCell ref="M67:N69"/>
    <mergeCell ref="K67:L69"/>
    <mergeCell ref="I67:J69"/>
    <mergeCell ref="E70:F70"/>
    <mergeCell ref="G73:H73"/>
    <mergeCell ref="Z67:AA69"/>
    <mergeCell ref="X67:Y69"/>
    <mergeCell ref="V67:W69"/>
    <mergeCell ref="U67:U69"/>
    <mergeCell ref="T67:T69"/>
    <mergeCell ref="Q67:Q69"/>
    <mergeCell ref="R67:R69"/>
    <mergeCell ref="S67:S69"/>
    <mergeCell ref="AD66:AG66"/>
    <mergeCell ref="AK67:AK69"/>
    <mergeCell ref="AJ67:AJ69"/>
    <mergeCell ref="AI67:AI69"/>
    <mergeCell ref="AH67:AH69"/>
    <mergeCell ref="AF67:AG69"/>
    <mergeCell ref="AD67:AE69"/>
    <mergeCell ref="M51:P51"/>
    <mergeCell ref="AD65:AV65"/>
    <mergeCell ref="G67:H69"/>
    <mergeCell ref="E67:F69"/>
    <mergeCell ref="C67:D69"/>
    <mergeCell ref="A67:B69"/>
    <mergeCell ref="AS66:AV66"/>
    <mergeCell ref="AQ66:AR66"/>
    <mergeCell ref="AM66:AP66"/>
    <mergeCell ref="AH66:AL66"/>
    <mergeCell ref="AB15:AC17"/>
    <mergeCell ref="R15:R17"/>
    <mergeCell ref="U15:U17"/>
    <mergeCell ref="V66:Y66"/>
    <mergeCell ref="Q66:U66"/>
    <mergeCell ref="Z63:AA63"/>
    <mergeCell ref="Z64:AA64"/>
    <mergeCell ref="Z45:AA45"/>
    <mergeCell ref="Z46:AA46"/>
    <mergeCell ref="M50:AC50"/>
    <mergeCell ref="AB24:AC24"/>
    <mergeCell ref="AB25:AC25"/>
    <mergeCell ref="AB26:AC26"/>
    <mergeCell ref="AB27:AC27"/>
    <mergeCell ref="AB28:AC28"/>
    <mergeCell ref="AB18:AC18"/>
    <mergeCell ref="AB19:AC19"/>
    <mergeCell ref="AB20:AC20"/>
    <mergeCell ref="AB21:AC21"/>
    <mergeCell ref="AB22:AC22"/>
    <mergeCell ref="AB56:AC56"/>
    <mergeCell ref="Z51:AC51"/>
    <mergeCell ref="Z49:AA49"/>
    <mergeCell ref="Z60:AA60"/>
    <mergeCell ref="AB29:AC29"/>
    <mergeCell ref="AB30:AC30"/>
    <mergeCell ref="AB31:AC31"/>
    <mergeCell ref="AB32:AC32"/>
    <mergeCell ref="AB33:AC33"/>
    <mergeCell ref="AB34:AC34"/>
    <mergeCell ref="AB78:AC78"/>
    <mergeCell ref="AB79:AC79"/>
    <mergeCell ref="AB63:AC63"/>
    <mergeCell ref="AB64:AC64"/>
    <mergeCell ref="AB70:AC70"/>
    <mergeCell ref="AB71:AC71"/>
    <mergeCell ref="AB72:AC72"/>
    <mergeCell ref="AB73:AC73"/>
    <mergeCell ref="M65:AC65"/>
    <mergeCell ref="Z66:AC66"/>
    <mergeCell ref="AB76:AC76"/>
    <mergeCell ref="AB57:AC57"/>
    <mergeCell ref="AB58:AC58"/>
    <mergeCell ref="AB59:AC59"/>
    <mergeCell ref="AB60:AC60"/>
    <mergeCell ref="AB77:AC77"/>
    <mergeCell ref="AB62:AC62"/>
    <mergeCell ref="AB61:AC61"/>
    <mergeCell ref="AB37:AC39"/>
    <mergeCell ref="AB52:AC54"/>
    <mergeCell ref="AB67:AC69"/>
    <mergeCell ref="AB74:AC74"/>
    <mergeCell ref="AB75:AC75"/>
    <mergeCell ref="AB46:AC46"/>
    <mergeCell ref="AB47:AC47"/>
    <mergeCell ref="AB48:AC48"/>
    <mergeCell ref="AB49:AC49"/>
    <mergeCell ref="AB55:AC55"/>
    <mergeCell ref="D3:L3"/>
    <mergeCell ref="M3:X3"/>
    <mergeCell ref="A4:L4"/>
    <mergeCell ref="M4:O4"/>
    <mergeCell ref="P4:X4"/>
    <mergeCell ref="A5:L6"/>
    <mergeCell ref="M5:N5"/>
    <mergeCell ref="P5:Q5"/>
    <mergeCell ref="S5:U5"/>
    <mergeCell ref="V5:X5"/>
    <mergeCell ref="A8:X9"/>
    <mergeCell ref="M6:O6"/>
    <mergeCell ref="P6:X6"/>
    <mergeCell ref="D7:H7"/>
    <mergeCell ref="I7:J7"/>
    <mergeCell ref="K7:L7"/>
    <mergeCell ref="M7:O7"/>
    <mergeCell ref="P7:X7"/>
    <mergeCell ref="A7:C7"/>
    <mergeCell ref="E20:F20"/>
    <mergeCell ref="E21:F21"/>
    <mergeCell ref="E22:F22"/>
    <mergeCell ref="E33:F33"/>
    <mergeCell ref="E34:F34"/>
    <mergeCell ref="M13:AC13"/>
    <mergeCell ref="M14:P14"/>
    <mergeCell ref="E24:F24"/>
    <mergeCell ref="O18:P34"/>
    <mergeCell ref="AB23:AC23"/>
    <mergeCell ref="E28:F28"/>
    <mergeCell ref="E29:F29"/>
    <mergeCell ref="E30:F30"/>
    <mergeCell ref="X29:Y29"/>
    <mergeCell ref="K34:L34"/>
    <mergeCell ref="K33:L33"/>
    <mergeCell ref="K32:L32"/>
    <mergeCell ref="K30:L30"/>
    <mergeCell ref="K29:L29"/>
    <mergeCell ref="M29:N29"/>
    <mergeCell ref="M66:P66"/>
    <mergeCell ref="A13:L14"/>
    <mergeCell ref="A35:L36"/>
    <mergeCell ref="A50:L51"/>
    <mergeCell ref="A65:L66"/>
    <mergeCell ref="O40:P49"/>
    <mergeCell ref="O55:P64"/>
    <mergeCell ref="E40:F40"/>
    <mergeCell ref="E41:F41"/>
    <mergeCell ref="E42:F42"/>
    <mergeCell ref="E45:F45"/>
    <mergeCell ref="E46:F46"/>
    <mergeCell ref="E47:F47"/>
    <mergeCell ref="E48:F48"/>
    <mergeCell ref="E71:F71"/>
    <mergeCell ref="E55:F55"/>
    <mergeCell ref="E56:F56"/>
    <mergeCell ref="E57:F57"/>
    <mergeCell ref="E58:F58"/>
    <mergeCell ref="E59:F59"/>
    <mergeCell ref="E60:F60"/>
    <mergeCell ref="E75:F75"/>
    <mergeCell ref="E76:F76"/>
    <mergeCell ref="E77:F77"/>
    <mergeCell ref="E78:F78"/>
    <mergeCell ref="E79:F79"/>
    <mergeCell ref="E61:F61"/>
    <mergeCell ref="E62:F62"/>
    <mergeCell ref="E63:F63"/>
    <mergeCell ref="E64:F64"/>
  </mergeCells>
  <conditionalFormatting sqref="AS18:AT34">
    <cfRule type="cellIs" priority="35" dxfId="7" operator="equal" stopIfTrue="1">
      <formula>"-"</formula>
    </cfRule>
    <cfRule type="cellIs" priority="36" dxfId="6" operator="between" stopIfTrue="1">
      <formula>-0.2</formula>
      <formula>0.2</formula>
    </cfRule>
    <cfRule type="cellIs" priority="37" dxfId="5" operator="notBetween" stopIfTrue="1">
      <formula>-0.2</formula>
      <formula>0.2</formula>
    </cfRule>
  </conditionalFormatting>
  <conditionalFormatting sqref="AU18:AV34">
    <cfRule type="cellIs" priority="32" dxfId="7" operator="equal" stopIfTrue="1">
      <formula>"-"</formula>
    </cfRule>
    <cfRule type="cellIs" priority="33" dxfId="6" operator="between" stopIfTrue="1">
      <formula>-0.2</formula>
      <formula>0.2</formula>
    </cfRule>
    <cfRule type="cellIs" priority="34" dxfId="5" operator="notBetween" stopIfTrue="1">
      <formula>-0.2</formula>
      <formula>0.2</formula>
    </cfRule>
  </conditionalFormatting>
  <conditionalFormatting sqref="AS40:AT49">
    <cfRule type="cellIs" priority="29" dxfId="7" operator="equal" stopIfTrue="1">
      <formula>"-"</formula>
    </cfRule>
    <cfRule type="cellIs" priority="30" dxfId="6" operator="between" stopIfTrue="1">
      <formula>-0.2</formula>
      <formula>0.2</formula>
    </cfRule>
    <cfRule type="cellIs" priority="31" dxfId="5" operator="notBetween" stopIfTrue="1">
      <formula>-0.2</formula>
      <formula>0.2</formula>
    </cfRule>
  </conditionalFormatting>
  <conditionalFormatting sqref="AU40:AV49">
    <cfRule type="cellIs" priority="26" dxfId="7" operator="equal" stopIfTrue="1">
      <formula>"-"</formula>
    </cfRule>
    <cfRule type="cellIs" priority="27" dxfId="6" operator="between" stopIfTrue="1">
      <formula>-0.2</formula>
      <formula>0.2</formula>
    </cfRule>
    <cfRule type="cellIs" priority="28" dxfId="5" operator="notBetween" stopIfTrue="1">
      <formula>-0.2</formula>
      <formula>0.2</formula>
    </cfRule>
  </conditionalFormatting>
  <conditionalFormatting sqref="AS55:AT64">
    <cfRule type="cellIs" priority="23" dxfId="7" operator="equal" stopIfTrue="1">
      <formula>"-"</formula>
    </cfRule>
    <cfRule type="cellIs" priority="24" dxfId="6" operator="between" stopIfTrue="1">
      <formula>-0.2</formula>
      <formula>0.2</formula>
    </cfRule>
    <cfRule type="cellIs" priority="25" dxfId="5" operator="notBetween" stopIfTrue="1">
      <formula>-0.2</formula>
      <formula>0.2</formula>
    </cfRule>
  </conditionalFormatting>
  <conditionalFormatting sqref="AU55:AV64">
    <cfRule type="cellIs" priority="20" dxfId="7" operator="equal" stopIfTrue="1">
      <formula>"-"</formula>
    </cfRule>
    <cfRule type="cellIs" priority="21" dxfId="6" operator="between" stopIfTrue="1">
      <formula>-0.2</formula>
      <formula>0.2</formula>
    </cfRule>
    <cfRule type="cellIs" priority="22" dxfId="5" operator="notBetween" stopIfTrue="1">
      <formula>-0.2</formula>
      <formula>0.2</formula>
    </cfRule>
  </conditionalFormatting>
  <conditionalFormatting sqref="AU70:AV79">
    <cfRule type="cellIs" priority="14" dxfId="7" operator="equal" stopIfTrue="1">
      <formula>"-"</formula>
    </cfRule>
    <cfRule type="cellIs" priority="15" dxfId="6" operator="between" stopIfTrue="1">
      <formula>-0.2</formula>
      <formula>0.2</formula>
    </cfRule>
    <cfRule type="cellIs" priority="16" dxfId="5" operator="notBetween" stopIfTrue="1">
      <formula>-0.2</formula>
      <formula>0.2</formula>
    </cfRule>
  </conditionalFormatting>
  <conditionalFormatting sqref="AS70:AT79">
    <cfRule type="cellIs" priority="17" dxfId="7" operator="equal" stopIfTrue="1">
      <formula>"-"</formula>
    </cfRule>
    <cfRule type="cellIs" priority="18" dxfId="6" operator="between" stopIfTrue="1">
      <formula>-0.2</formula>
      <formula>0.2</formula>
    </cfRule>
    <cfRule type="cellIs" priority="19" dxfId="5" operator="notBetween" stopIfTrue="1">
      <formula>-0.2</formula>
      <formula>0.2</formula>
    </cfRule>
  </conditionalFormatting>
  <conditionalFormatting sqref="AB18:AC34">
    <cfRule type="cellIs" priority="11" dxfId="7" operator="equal" stopIfTrue="1">
      <formula>"-"</formula>
    </cfRule>
    <cfRule type="cellIs" priority="12" dxfId="6" operator="between" stopIfTrue="1">
      <formula>-0.2</formula>
      <formula>0.2</formula>
    </cfRule>
    <cfRule type="cellIs" priority="13" dxfId="5" operator="notBetween" stopIfTrue="1">
      <formula>-0.2</formula>
      <formula>0.2</formula>
    </cfRule>
  </conditionalFormatting>
  <conditionalFormatting sqref="AB40:AC49">
    <cfRule type="cellIs" priority="8" dxfId="7" operator="equal" stopIfTrue="1">
      <formula>"-"</formula>
    </cfRule>
    <cfRule type="cellIs" priority="9" dxfId="6" operator="between" stopIfTrue="1">
      <formula>-0.2</formula>
      <formula>0.2</formula>
    </cfRule>
    <cfRule type="cellIs" priority="10" dxfId="5" operator="notBetween" stopIfTrue="1">
      <formula>-0.2</formula>
      <formula>0.2</formula>
    </cfRule>
  </conditionalFormatting>
  <conditionalFormatting sqref="AB55:AC64">
    <cfRule type="cellIs" priority="5" dxfId="7" operator="equal" stopIfTrue="1">
      <formula>"-"</formula>
    </cfRule>
    <cfRule type="cellIs" priority="6" dxfId="6" operator="between" stopIfTrue="1">
      <formula>-0.2</formula>
      <formula>0.2</formula>
    </cfRule>
    <cfRule type="cellIs" priority="7" dxfId="5" operator="notBetween" stopIfTrue="1">
      <formula>-0.2</formula>
      <formula>0.2</formula>
    </cfRule>
  </conditionalFormatting>
  <conditionalFormatting sqref="AB70:AC79">
    <cfRule type="cellIs" priority="2" dxfId="7" operator="equal" stopIfTrue="1">
      <formula>"-"</formula>
    </cfRule>
    <cfRule type="cellIs" priority="3" dxfId="6" operator="between" stopIfTrue="1">
      <formula>-0.2</formula>
      <formula>0.2</formula>
    </cfRule>
    <cfRule type="cellIs" priority="4" dxfId="5" operator="notBetween" stopIfTrue="1">
      <formula>-0.2</formula>
      <formula>0.2</formula>
    </cfRule>
  </conditionalFormatting>
  <conditionalFormatting sqref="M1:X2">
    <cfRule type="cellIs" priority="1" dxfId="0" operator="equal" stopIfTrue="1">
      <formula>""</formula>
    </cfRule>
  </conditionalFormatting>
  <dataValidations count="1">
    <dataValidation type="list" allowBlank="1" showInputMessage="1" showErrorMessage="1" sqref="O18:P34 AF18:AG34 O70:P79 AF40:AG49 AF55:AG64 O55:P64 AF70:AG79 O40:P49">
      <formula1>"10,100"</formula1>
    </dataValidation>
  </dataValidation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AZ55"/>
  <sheetViews>
    <sheetView workbookViewId="0" topLeftCell="A1">
      <selection activeCell="W55" sqref="W55"/>
    </sheetView>
  </sheetViews>
  <sheetFormatPr defaultColWidth="9.140625" defaultRowHeight="12.75"/>
  <cols>
    <col min="1" max="25" width="5.7109375" style="2" customWidth="1"/>
    <col min="26" max="26" width="9.28125" style="2" customWidth="1"/>
    <col min="27" max="51" width="5.7109375" style="2" customWidth="1"/>
    <col min="52" max="125" width="4.140625" style="2" customWidth="1"/>
    <col min="126"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1260" t="s">
        <v>18</v>
      </c>
      <c r="N4" s="1261"/>
      <c r="O4" s="1262"/>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1260" t="s">
        <v>19</v>
      </c>
      <c r="N5" s="1261"/>
      <c r="O5" s="1262"/>
      <c r="P5" s="1263" t="str">
        <f>IF(Oplysningsside!I47="","",Oplysningsside!I47)</f>
        <v>Modtagekontrol</v>
      </c>
      <c r="Q5" s="1263"/>
      <c r="R5" s="1263"/>
      <c r="S5" s="1263"/>
      <c r="T5" s="1263"/>
      <c r="U5" s="1263"/>
      <c r="V5" s="1263"/>
      <c r="W5" s="1263"/>
      <c r="X5" s="1264"/>
    </row>
    <row r="6" spans="1:24" ht="15.75" customHeight="1" thickBot="1">
      <c r="A6" s="298"/>
      <c r="B6" s="299"/>
      <c r="C6" s="299"/>
      <c r="D6" s="299"/>
      <c r="E6" s="299"/>
      <c r="F6" s="299"/>
      <c r="G6" s="299"/>
      <c r="H6" s="299"/>
      <c r="I6" s="299"/>
      <c r="J6" s="299"/>
      <c r="K6" s="299"/>
      <c r="L6" s="300"/>
      <c r="M6" s="1256" t="s">
        <v>20</v>
      </c>
      <c r="N6" s="309"/>
      <c r="O6" s="1257"/>
      <c r="P6" s="311">
        <f>IF(Oplysningsside!I19="","",Oplysningsside!I19)</f>
      </c>
      <c r="Q6" s="311"/>
      <c r="R6" s="311"/>
      <c r="S6" s="311"/>
      <c r="T6" s="311"/>
      <c r="U6" s="311"/>
      <c r="V6" s="311"/>
      <c r="W6" s="311"/>
      <c r="X6" s="312"/>
    </row>
    <row r="7" spans="1:24" ht="15.75" customHeight="1" thickBot="1">
      <c r="A7" s="1256" t="s">
        <v>24</v>
      </c>
      <c r="B7" s="309"/>
      <c r="C7" s="1257"/>
      <c r="D7" s="309">
        <f>IF(Oplysningsside!I17="","",Oplysningsside!I17)</f>
      </c>
      <c r="E7" s="309"/>
      <c r="F7" s="309"/>
      <c r="G7" s="309"/>
      <c r="H7" s="310"/>
      <c r="I7" s="1258" t="s">
        <v>25</v>
      </c>
      <c r="J7" s="1259"/>
      <c r="K7" s="321">
        <f>IF(Oplysningsside!I18="","",Oplysningsside!I18)</f>
      </c>
      <c r="L7" s="322"/>
      <c r="M7" s="1256" t="s">
        <v>21</v>
      </c>
      <c r="N7" s="309"/>
      <c r="O7" s="1257"/>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12" ht="15.75" customHeight="1" thickBot="1">
      <c r="A9" s="340" t="s">
        <v>22</v>
      </c>
      <c r="B9" s="341"/>
      <c r="C9" s="342"/>
      <c r="D9" s="343" t="str">
        <f>+Oplysningsside!D9</f>
        <v>2.0</v>
      </c>
      <c r="E9" s="344"/>
      <c r="F9" s="340" t="s">
        <v>23</v>
      </c>
      <c r="G9" s="341"/>
      <c r="H9" s="341"/>
      <c r="I9" s="342"/>
      <c r="J9" s="345">
        <f>+Oplysningsside!J9</f>
        <v>43077</v>
      </c>
      <c r="K9" s="346"/>
      <c r="L9" s="347"/>
    </row>
    <row r="10" ht="15" customHeight="1" thickBot="1"/>
    <row r="11" spans="2:52" ht="15" customHeight="1">
      <c r="B11" s="1327" t="s">
        <v>286</v>
      </c>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9"/>
      <c r="AB11" s="1327" t="s">
        <v>8</v>
      </c>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9"/>
    </row>
    <row r="12" spans="2:52" ht="15" customHeight="1" thickBot="1">
      <c r="B12" s="1330"/>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2"/>
      <c r="AB12" s="1330"/>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2"/>
    </row>
    <row r="13" spans="2:52" s="6" customFormat="1" ht="15" customHeight="1" thickBot="1">
      <c r="B13" s="194"/>
      <c r="C13" s="195"/>
      <c r="D13" s="195"/>
      <c r="E13" s="195"/>
      <c r="F13" s="195"/>
      <c r="G13" s="195"/>
      <c r="H13" s="195"/>
      <c r="I13" s="195"/>
      <c r="J13" s="195"/>
      <c r="K13" s="196"/>
      <c r="L13" s="196"/>
      <c r="M13" s="196"/>
      <c r="N13" s="196"/>
      <c r="O13" s="196"/>
      <c r="P13" s="196"/>
      <c r="Q13" s="196"/>
      <c r="R13" s="196"/>
      <c r="S13" s="196"/>
      <c r="T13" s="196"/>
      <c r="U13" s="196"/>
      <c r="V13" s="196"/>
      <c r="W13" s="196"/>
      <c r="X13" s="196"/>
      <c r="Y13" s="196"/>
      <c r="Z13" s="197"/>
      <c r="AB13" s="194"/>
      <c r="AC13" s="195"/>
      <c r="AD13" s="195"/>
      <c r="AE13" s="195"/>
      <c r="AF13" s="195"/>
      <c r="AG13" s="195"/>
      <c r="AH13" s="195"/>
      <c r="AI13" s="195"/>
      <c r="AJ13" s="195"/>
      <c r="AK13" s="196"/>
      <c r="AL13" s="196"/>
      <c r="AM13" s="196"/>
      <c r="AN13" s="196"/>
      <c r="AO13" s="196"/>
      <c r="AP13" s="196"/>
      <c r="AQ13" s="196"/>
      <c r="AR13" s="196"/>
      <c r="AS13" s="196"/>
      <c r="AT13" s="196"/>
      <c r="AU13" s="196"/>
      <c r="AV13" s="196"/>
      <c r="AW13" s="196"/>
      <c r="AX13" s="196"/>
      <c r="AY13" s="196"/>
      <c r="AZ13" s="197"/>
    </row>
    <row r="14" spans="2:52" ht="29.25" customHeight="1" thickBot="1">
      <c r="B14" s="1265" t="s">
        <v>209</v>
      </c>
      <c r="C14" s="1266"/>
      <c r="D14" s="1266"/>
      <c r="E14" s="1266"/>
      <c r="F14" s="1266"/>
      <c r="G14" s="1266"/>
      <c r="H14" s="1266"/>
      <c r="I14" s="1266"/>
      <c r="J14" s="1266"/>
      <c r="K14" s="1266"/>
      <c r="L14" s="1266"/>
      <c r="M14" s="1266"/>
      <c r="N14" s="1266"/>
      <c r="O14" s="1266"/>
      <c r="P14" s="1266"/>
      <c r="Q14" s="1266"/>
      <c r="R14" s="1266"/>
      <c r="S14" s="1266"/>
      <c r="T14" s="1266"/>
      <c r="U14" s="1266"/>
      <c r="V14" s="1266"/>
      <c r="W14" s="1266"/>
      <c r="X14" s="1266"/>
      <c r="Y14" s="1266"/>
      <c r="Z14" s="1267"/>
      <c r="AB14" s="1265" t="s">
        <v>209</v>
      </c>
      <c r="AC14" s="1266"/>
      <c r="AD14" s="1266"/>
      <c r="AE14" s="1266"/>
      <c r="AF14" s="1266"/>
      <c r="AG14" s="1266"/>
      <c r="AH14" s="1266"/>
      <c r="AI14" s="1266"/>
      <c r="AJ14" s="1266"/>
      <c r="AK14" s="1266"/>
      <c r="AL14" s="1266"/>
      <c r="AM14" s="1266"/>
      <c r="AN14" s="1266"/>
      <c r="AO14" s="1266"/>
      <c r="AP14" s="1266"/>
      <c r="AQ14" s="1266"/>
      <c r="AR14" s="1266"/>
      <c r="AS14" s="1266"/>
      <c r="AT14" s="1266"/>
      <c r="AU14" s="1266"/>
      <c r="AV14" s="1266"/>
      <c r="AW14" s="1266"/>
      <c r="AX14" s="1266"/>
      <c r="AY14" s="1266"/>
      <c r="AZ14" s="1267"/>
    </row>
    <row r="15" spans="2:52" ht="36" customHeight="1">
      <c r="B15" s="1268"/>
      <c r="C15" s="1269"/>
      <c r="D15" s="1269"/>
      <c r="E15" s="1269"/>
      <c r="F15" s="1269"/>
      <c r="G15" s="1269"/>
      <c r="H15" s="1269"/>
      <c r="I15" s="1269"/>
      <c r="J15" s="1269"/>
      <c r="K15" s="1270" t="s">
        <v>214</v>
      </c>
      <c r="L15" s="1271"/>
      <c r="M15" s="1271"/>
      <c r="N15" s="1271"/>
      <c r="O15" s="1271"/>
      <c r="P15" s="1271"/>
      <c r="Q15" s="1271"/>
      <c r="R15" s="1271"/>
      <c r="S15" s="1271"/>
      <c r="T15" s="1271"/>
      <c r="U15" s="1271"/>
      <c r="V15" s="1271"/>
      <c r="W15" s="1271"/>
      <c r="X15" s="1271"/>
      <c r="Y15" s="1271"/>
      <c r="Z15" s="1272"/>
      <c r="AB15" s="1268"/>
      <c r="AC15" s="1269"/>
      <c r="AD15" s="1269"/>
      <c r="AE15" s="1269"/>
      <c r="AF15" s="1269"/>
      <c r="AG15" s="1269"/>
      <c r="AH15" s="1269"/>
      <c r="AI15" s="1269"/>
      <c r="AJ15" s="1269"/>
      <c r="AK15" s="1270" t="s">
        <v>214</v>
      </c>
      <c r="AL15" s="1271"/>
      <c r="AM15" s="1271"/>
      <c r="AN15" s="1271"/>
      <c r="AO15" s="1271"/>
      <c r="AP15" s="1271"/>
      <c r="AQ15" s="1271"/>
      <c r="AR15" s="1271"/>
      <c r="AS15" s="1271"/>
      <c r="AT15" s="1271"/>
      <c r="AU15" s="1271"/>
      <c r="AV15" s="1271"/>
      <c r="AW15" s="1271"/>
      <c r="AX15" s="1271"/>
      <c r="AY15" s="1271"/>
      <c r="AZ15" s="1272"/>
    </row>
    <row r="16" spans="2:52" ht="18" customHeight="1">
      <c r="B16" s="1273" t="s">
        <v>210</v>
      </c>
      <c r="C16" s="1274"/>
      <c r="D16" s="1274"/>
      <c r="E16" s="1274"/>
      <c r="F16" s="1274"/>
      <c r="G16" s="1274"/>
      <c r="H16" s="1274"/>
      <c r="I16" s="1274"/>
      <c r="J16" s="1275"/>
      <c r="K16" s="1276" t="s">
        <v>211</v>
      </c>
      <c r="L16" s="1277"/>
      <c r="M16" s="1277"/>
      <c r="N16" s="1277"/>
      <c r="O16" s="1277"/>
      <c r="P16" s="1277"/>
      <c r="Q16" s="1277"/>
      <c r="R16" s="1277"/>
      <c r="S16" s="1277"/>
      <c r="T16" s="1277"/>
      <c r="U16" s="1277"/>
      <c r="V16" s="1277"/>
      <c r="W16" s="1277"/>
      <c r="X16" s="1277"/>
      <c r="Y16" s="1277"/>
      <c r="Z16" s="1278"/>
      <c r="AB16" s="1273" t="s">
        <v>210</v>
      </c>
      <c r="AC16" s="1274"/>
      <c r="AD16" s="1274"/>
      <c r="AE16" s="1274"/>
      <c r="AF16" s="1274"/>
      <c r="AG16" s="1274"/>
      <c r="AH16" s="1274"/>
      <c r="AI16" s="1274"/>
      <c r="AJ16" s="1275"/>
      <c r="AK16" s="1276" t="s">
        <v>211</v>
      </c>
      <c r="AL16" s="1277"/>
      <c r="AM16" s="1277"/>
      <c r="AN16" s="1277"/>
      <c r="AO16" s="1277"/>
      <c r="AP16" s="1277"/>
      <c r="AQ16" s="1277"/>
      <c r="AR16" s="1277"/>
      <c r="AS16" s="1277"/>
      <c r="AT16" s="1277"/>
      <c r="AU16" s="1277"/>
      <c r="AV16" s="1277"/>
      <c r="AW16" s="1277"/>
      <c r="AX16" s="1277"/>
      <c r="AY16" s="1277"/>
      <c r="AZ16" s="1278"/>
    </row>
    <row r="17" spans="2:52" ht="18" customHeight="1">
      <c r="B17" s="1273" t="s">
        <v>212</v>
      </c>
      <c r="C17" s="1274"/>
      <c r="D17" s="1274"/>
      <c r="E17" s="1274"/>
      <c r="F17" s="1274"/>
      <c r="G17" s="1274"/>
      <c r="H17" s="1274"/>
      <c r="I17" s="1274"/>
      <c r="J17" s="1275"/>
      <c r="K17" s="1282" t="s">
        <v>211</v>
      </c>
      <c r="L17" s="1283"/>
      <c r="M17" s="1283"/>
      <c r="N17" s="1283"/>
      <c r="O17" s="1283"/>
      <c r="P17" s="1283"/>
      <c r="Q17" s="1283"/>
      <c r="R17" s="1283"/>
      <c r="S17" s="1283"/>
      <c r="T17" s="1283"/>
      <c r="U17" s="1283"/>
      <c r="V17" s="1283"/>
      <c r="W17" s="1283"/>
      <c r="X17" s="1283"/>
      <c r="Y17" s="1283"/>
      <c r="Z17" s="1284"/>
      <c r="AB17" s="1273" t="s">
        <v>212</v>
      </c>
      <c r="AC17" s="1274"/>
      <c r="AD17" s="1274"/>
      <c r="AE17" s="1274"/>
      <c r="AF17" s="1274"/>
      <c r="AG17" s="1274"/>
      <c r="AH17" s="1274"/>
      <c r="AI17" s="1274"/>
      <c r="AJ17" s="1275"/>
      <c r="AK17" s="1282" t="s">
        <v>211</v>
      </c>
      <c r="AL17" s="1283"/>
      <c r="AM17" s="1283"/>
      <c r="AN17" s="1283"/>
      <c r="AO17" s="1283"/>
      <c r="AP17" s="1283"/>
      <c r="AQ17" s="1283"/>
      <c r="AR17" s="1283"/>
      <c r="AS17" s="1283"/>
      <c r="AT17" s="1283"/>
      <c r="AU17" s="1283"/>
      <c r="AV17" s="1283"/>
      <c r="AW17" s="1283"/>
      <c r="AX17" s="1283"/>
      <c r="AY17" s="1283"/>
      <c r="AZ17" s="1284"/>
    </row>
    <row r="18" spans="2:52" ht="36" customHeight="1">
      <c r="B18" s="198"/>
      <c r="C18" s="199"/>
      <c r="D18" s="199"/>
      <c r="E18" s="199"/>
      <c r="F18" s="199"/>
      <c r="G18" s="199"/>
      <c r="H18" s="199"/>
      <c r="I18" s="199"/>
      <c r="J18" s="199"/>
      <c r="K18" s="1316" t="s">
        <v>215</v>
      </c>
      <c r="L18" s="1317"/>
      <c r="M18" s="1317"/>
      <c r="N18" s="1317"/>
      <c r="O18" s="1317"/>
      <c r="P18" s="1317"/>
      <c r="Q18" s="1317"/>
      <c r="R18" s="1317"/>
      <c r="S18" s="1317"/>
      <c r="T18" s="1317"/>
      <c r="U18" s="1317"/>
      <c r="V18" s="1317"/>
      <c r="W18" s="1317"/>
      <c r="X18" s="1317"/>
      <c r="Y18" s="1317"/>
      <c r="Z18" s="1318"/>
      <c r="AB18" s="198"/>
      <c r="AC18" s="199"/>
      <c r="AD18" s="199"/>
      <c r="AE18" s="199"/>
      <c r="AF18" s="199"/>
      <c r="AG18" s="199"/>
      <c r="AH18" s="199"/>
      <c r="AI18" s="199"/>
      <c r="AJ18" s="199"/>
      <c r="AK18" s="1316" t="s">
        <v>215</v>
      </c>
      <c r="AL18" s="1317"/>
      <c r="AM18" s="1317"/>
      <c r="AN18" s="1317"/>
      <c r="AO18" s="1317"/>
      <c r="AP18" s="1317"/>
      <c r="AQ18" s="1317"/>
      <c r="AR18" s="1317"/>
      <c r="AS18" s="1317"/>
      <c r="AT18" s="1317"/>
      <c r="AU18" s="1317"/>
      <c r="AV18" s="1317"/>
      <c r="AW18" s="1317"/>
      <c r="AX18" s="1317"/>
      <c r="AY18" s="1317"/>
      <c r="AZ18" s="1318"/>
    </row>
    <row r="19" spans="2:52" ht="18" customHeight="1">
      <c r="B19" s="1273" t="s">
        <v>210</v>
      </c>
      <c r="C19" s="1274"/>
      <c r="D19" s="1274"/>
      <c r="E19" s="1274"/>
      <c r="F19" s="1274"/>
      <c r="G19" s="1274"/>
      <c r="H19" s="1274"/>
      <c r="I19" s="1274"/>
      <c r="J19" s="1275"/>
      <c r="K19" s="1276" t="s">
        <v>213</v>
      </c>
      <c r="L19" s="1277"/>
      <c r="M19" s="1277"/>
      <c r="N19" s="1277"/>
      <c r="O19" s="1277"/>
      <c r="P19" s="1277"/>
      <c r="Q19" s="1277"/>
      <c r="R19" s="1277"/>
      <c r="S19" s="1277"/>
      <c r="T19" s="1277"/>
      <c r="U19" s="1277"/>
      <c r="V19" s="1277"/>
      <c r="W19" s="1277"/>
      <c r="X19" s="1277"/>
      <c r="Y19" s="1277"/>
      <c r="Z19" s="1278"/>
      <c r="AB19" s="1273" t="s">
        <v>210</v>
      </c>
      <c r="AC19" s="1274"/>
      <c r="AD19" s="1274"/>
      <c r="AE19" s="1274"/>
      <c r="AF19" s="1274"/>
      <c r="AG19" s="1274"/>
      <c r="AH19" s="1274"/>
      <c r="AI19" s="1274"/>
      <c r="AJ19" s="1275"/>
      <c r="AK19" s="1276" t="s">
        <v>213</v>
      </c>
      <c r="AL19" s="1277"/>
      <c r="AM19" s="1277"/>
      <c r="AN19" s="1277"/>
      <c r="AO19" s="1277"/>
      <c r="AP19" s="1277"/>
      <c r="AQ19" s="1277"/>
      <c r="AR19" s="1277"/>
      <c r="AS19" s="1277"/>
      <c r="AT19" s="1277"/>
      <c r="AU19" s="1277"/>
      <c r="AV19" s="1277"/>
      <c r="AW19" s="1277"/>
      <c r="AX19" s="1277"/>
      <c r="AY19" s="1277"/>
      <c r="AZ19" s="1278"/>
    </row>
    <row r="20" spans="2:52" ht="18" customHeight="1">
      <c r="B20" s="1273" t="s">
        <v>212</v>
      </c>
      <c r="C20" s="1274"/>
      <c r="D20" s="1274"/>
      <c r="E20" s="1274"/>
      <c r="F20" s="1274"/>
      <c r="G20" s="1274"/>
      <c r="H20" s="1274"/>
      <c r="I20" s="1274"/>
      <c r="J20" s="1275"/>
      <c r="K20" s="1282" t="s">
        <v>213</v>
      </c>
      <c r="L20" s="1283"/>
      <c r="M20" s="1283"/>
      <c r="N20" s="1283"/>
      <c r="O20" s="1283"/>
      <c r="P20" s="1283"/>
      <c r="Q20" s="1283"/>
      <c r="R20" s="1283"/>
      <c r="S20" s="1283"/>
      <c r="T20" s="1283"/>
      <c r="U20" s="1283"/>
      <c r="V20" s="1283"/>
      <c r="W20" s="1283"/>
      <c r="X20" s="1283"/>
      <c r="Y20" s="1283"/>
      <c r="Z20" s="1284"/>
      <c r="AB20" s="1273" t="s">
        <v>212</v>
      </c>
      <c r="AC20" s="1274"/>
      <c r="AD20" s="1274"/>
      <c r="AE20" s="1274"/>
      <c r="AF20" s="1274"/>
      <c r="AG20" s="1274"/>
      <c r="AH20" s="1274"/>
      <c r="AI20" s="1274"/>
      <c r="AJ20" s="1275"/>
      <c r="AK20" s="1282" t="s">
        <v>213</v>
      </c>
      <c r="AL20" s="1283"/>
      <c r="AM20" s="1283"/>
      <c r="AN20" s="1283"/>
      <c r="AO20" s="1283"/>
      <c r="AP20" s="1283"/>
      <c r="AQ20" s="1283"/>
      <c r="AR20" s="1283"/>
      <c r="AS20" s="1283"/>
      <c r="AT20" s="1283"/>
      <c r="AU20" s="1283"/>
      <c r="AV20" s="1283"/>
      <c r="AW20" s="1283"/>
      <c r="AX20" s="1283"/>
      <c r="AY20" s="1283"/>
      <c r="AZ20" s="1284"/>
    </row>
    <row r="21" spans="2:52" s="6" customFormat="1" ht="15" customHeight="1" thickBot="1">
      <c r="B21" s="194"/>
      <c r="C21" s="195"/>
      <c r="D21" s="195"/>
      <c r="E21" s="195"/>
      <c r="F21" s="195"/>
      <c r="G21" s="195"/>
      <c r="H21" s="195"/>
      <c r="I21" s="195"/>
      <c r="J21" s="195"/>
      <c r="K21" s="196"/>
      <c r="L21" s="196"/>
      <c r="M21" s="196"/>
      <c r="N21" s="196"/>
      <c r="O21" s="196"/>
      <c r="P21" s="196"/>
      <c r="Q21" s="196"/>
      <c r="R21" s="196"/>
      <c r="S21" s="196"/>
      <c r="T21" s="196"/>
      <c r="U21" s="196"/>
      <c r="V21" s="196"/>
      <c r="W21" s="196"/>
      <c r="X21" s="196"/>
      <c r="Y21" s="196"/>
      <c r="Z21" s="197"/>
      <c r="AB21" s="194"/>
      <c r="AC21" s="195"/>
      <c r="AD21" s="195"/>
      <c r="AE21" s="195"/>
      <c r="AF21" s="195"/>
      <c r="AG21" s="195"/>
      <c r="AH21" s="195"/>
      <c r="AI21" s="195"/>
      <c r="AJ21" s="195"/>
      <c r="AK21" s="196"/>
      <c r="AL21" s="196"/>
      <c r="AM21" s="196"/>
      <c r="AN21" s="196"/>
      <c r="AO21" s="196"/>
      <c r="AP21" s="196"/>
      <c r="AQ21" s="196"/>
      <c r="AR21" s="196"/>
      <c r="AS21" s="196"/>
      <c r="AT21" s="196"/>
      <c r="AU21" s="196"/>
      <c r="AV21" s="196"/>
      <c r="AW21" s="196"/>
      <c r="AX21" s="196"/>
      <c r="AY21" s="196"/>
      <c r="AZ21" s="197"/>
    </row>
    <row r="22" spans="2:52" ht="29.25" customHeight="1" thickBot="1">
      <c r="B22" s="1265" t="s">
        <v>216</v>
      </c>
      <c r="C22" s="1266"/>
      <c r="D22" s="1266"/>
      <c r="E22" s="1266"/>
      <c r="F22" s="1266"/>
      <c r="G22" s="1266"/>
      <c r="H22" s="1266"/>
      <c r="I22" s="1266"/>
      <c r="J22" s="1266"/>
      <c r="K22" s="1266"/>
      <c r="L22" s="1266"/>
      <c r="M22" s="1266"/>
      <c r="N22" s="1266"/>
      <c r="O22" s="1266"/>
      <c r="P22" s="1266"/>
      <c r="Q22" s="1266"/>
      <c r="R22" s="1266"/>
      <c r="S22" s="1266"/>
      <c r="T22" s="1266"/>
      <c r="U22" s="1266"/>
      <c r="V22" s="1266"/>
      <c r="W22" s="1266"/>
      <c r="X22" s="1266"/>
      <c r="Y22" s="1266"/>
      <c r="Z22" s="1267"/>
      <c r="AB22" s="1265" t="s">
        <v>216</v>
      </c>
      <c r="AC22" s="1266"/>
      <c r="AD22" s="1266"/>
      <c r="AE22" s="1266"/>
      <c r="AF22" s="1266"/>
      <c r="AG22" s="1266"/>
      <c r="AH22" s="1266"/>
      <c r="AI22" s="1266"/>
      <c r="AJ22" s="1266"/>
      <c r="AK22" s="1266"/>
      <c r="AL22" s="1266"/>
      <c r="AM22" s="1266"/>
      <c r="AN22" s="1266"/>
      <c r="AO22" s="1266"/>
      <c r="AP22" s="1266"/>
      <c r="AQ22" s="1266"/>
      <c r="AR22" s="1266"/>
      <c r="AS22" s="1266"/>
      <c r="AT22" s="1266"/>
      <c r="AU22" s="1266"/>
      <c r="AV22" s="1266"/>
      <c r="AW22" s="1266"/>
      <c r="AX22" s="1266"/>
      <c r="AY22" s="1266"/>
      <c r="AZ22" s="1267"/>
    </row>
    <row r="23" spans="2:52" ht="36" customHeight="1">
      <c r="B23" s="1268"/>
      <c r="C23" s="1269"/>
      <c r="D23" s="1269"/>
      <c r="E23" s="1269"/>
      <c r="F23" s="1269"/>
      <c r="G23" s="1269"/>
      <c r="H23" s="1269"/>
      <c r="I23" s="1269"/>
      <c r="J23" s="1269"/>
      <c r="K23" s="1270" t="s">
        <v>217</v>
      </c>
      <c r="L23" s="1271"/>
      <c r="M23" s="1271"/>
      <c r="N23" s="1271"/>
      <c r="O23" s="1271"/>
      <c r="P23" s="1271"/>
      <c r="Q23" s="1271"/>
      <c r="R23" s="1271"/>
      <c r="S23" s="1271"/>
      <c r="T23" s="1271"/>
      <c r="U23" s="1271"/>
      <c r="V23" s="1271"/>
      <c r="W23" s="1271"/>
      <c r="X23" s="1271"/>
      <c r="Y23" s="1271"/>
      <c r="Z23" s="1272"/>
      <c r="AB23" s="1268"/>
      <c r="AC23" s="1269"/>
      <c r="AD23" s="1269"/>
      <c r="AE23" s="1269"/>
      <c r="AF23" s="1269"/>
      <c r="AG23" s="1269"/>
      <c r="AH23" s="1269"/>
      <c r="AI23" s="1269"/>
      <c r="AJ23" s="1269"/>
      <c r="AK23" s="1270" t="s">
        <v>217</v>
      </c>
      <c r="AL23" s="1271"/>
      <c r="AM23" s="1271"/>
      <c r="AN23" s="1271"/>
      <c r="AO23" s="1271"/>
      <c r="AP23" s="1271"/>
      <c r="AQ23" s="1271"/>
      <c r="AR23" s="1271"/>
      <c r="AS23" s="1271"/>
      <c r="AT23" s="1271"/>
      <c r="AU23" s="1271"/>
      <c r="AV23" s="1271"/>
      <c r="AW23" s="1271"/>
      <c r="AX23" s="1271"/>
      <c r="AY23" s="1271"/>
      <c r="AZ23" s="1272"/>
    </row>
    <row r="24" spans="2:52" ht="18" customHeight="1">
      <c r="B24" s="1273" t="s">
        <v>210</v>
      </c>
      <c r="C24" s="1274"/>
      <c r="D24" s="1274"/>
      <c r="E24" s="1274"/>
      <c r="F24" s="1274"/>
      <c r="G24" s="1274"/>
      <c r="H24" s="1274"/>
      <c r="I24" s="1274"/>
      <c r="J24" s="1275"/>
      <c r="K24" s="1276" t="s">
        <v>213</v>
      </c>
      <c r="L24" s="1277"/>
      <c r="M24" s="1277"/>
      <c r="N24" s="1277"/>
      <c r="O24" s="1277"/>
      <c r="P24" s="1277"/>
      <c r="Q24" s="1277"/>
      <c r="R24" s="1277"/>
      <c r="S24" s="1277"/>
      <c r="T24" s="1277"/>
      <c r="U24" s="1277"/>
      <c r="V24" s="1277"/>
      <c r="W24" s="1277"/>
      <c r="X24" s="1277"/>
      <c r="Y24" s="1277"/>
      <c r="Z24" s="1278"/>
      <c r="AB24" s="1273" t="s">
        <v>210</v>
      </c>
      <c r="AC24" s="1274"/>
      <c r="AD24" s="1274"/>
      <c r="AE24" s="1274"/>
      <c r="AF24" s="1274"/>
      <c r="AG24" s="1274"/>
      <c r="AH24" s="1274"/>
      <c r="AI24" s="1274"/>
      <c r="AJ24" s="1275"/>
      <c r="AK24" s="1276" t="s">
        <v>213</v>
      </c>
      <c r="AL24" s="1277"/>
      <c r="AM24" s="1277"/>
      <c r="AN24" s="1277"/>
      <c r="AO24" s="1277"/>
      <c r="AP24" s="1277"/>
      <c r="AQ24" s="1277"/>
      <c r="AR24" s="1277"/>
      <c r="AS24" s="1277"/>
      <c r="AT24" s="1277"/>
      <c r="AU24" s="1277"/>
      <c r="AV24" s="1277"/>
      <c r="AW24" s="1277"/>
      <c r="AX24" s="1277"/>
      <c r="AY24" s="1277"/>
      <c r="AZ24" s="1278"/>
    </row>
    <row r="25" spans="2:52" ht="18" customHeight="1">
      <c r="B25" s="1273" t="s">
        <v>164</v>
      </c>
      <c r="C25" s="1274"/>
      <c r="D25" s="1274"/>
      <c r="E25" s="1274"/>
      <c r="F25" s="1274"/>
      <c r="G25" s="1274"/>
      <c r="H25" s="1274"/>
      <c r="I25" s="1274"/>
      <c r="J25" s="1275"/>
      <c r="K25" s="1282" t="s">
        <v>218</v>
      </c>
      <c r="L25" s="1283"/>
      <c r="M25" s="1283"/>
      <c r="N25" s="1283"/>
      <c r="O25" s="1283"/>
      <c r="P25" s="1283"/>
      <c r="Q25" s="1283"/>
      <c r="R25" s="1283"/>
      <c r="S25" s="1283"/>
      <c r="T25" s="1283"/>
      <c r="U25" s="1283"/>
      <c r="V25" s="1283"/>
      <c r="W25" s="1283"/>
      <c r="X25" s="1283"/>
      <c r="Y25" s="1283"/>
      <c r="Z25" s="1284"/>
      <c r="AB25" s="1273" t="s">
        <v>164</v>
      </c>
      <c r="AC25" s="1274"/>
      <c r="AD25" s="1274"/>
      <c r="AE25" s="1274"/>
      <c r="AF25" s="1274"/>
      <c r="AG25" s="1274"/>
      <c r="AH25" s="1274"/>
      <c r="AI25" s="1274"/>
      <c r="AJ25" s="1275"/>
      <c r="AK25" s="1282" t="s">
        <v>218</v>
      </c>
      <c r="AL25" s="1283"/>
      <c r="AM25" s="1283"/>
      <c r="AN25" s="1283"/>
      <c r="AO25" s="1283"/>
      <c r="AP25" s="1283"/>
      <c r="AQ25" s="1283"/>
      <c r="AR25" s="1283"/>
      <c r="AS25" s="1283"/>
      <c r="AT25" s="1283"/>
      <c r="AU25" s="1283"/>
      <c r="AV25" s="1283"/>
      <c r="AW25" s="1283"/>
      <c r="AX25" s="1283"/>
      <c r="AY25" s="1283"/>
      <c r="AZ25" s="1284"/>
    </row>
    <row r="26" spans="2:52" s="6" customFormat="1" ht="15" customHeight="1" thickBot="1">
      <c r="B26" s="194"/>
      <c r="C26" s="195"/>
      <c r="D26" s="195"/>
      <c r="E26" s="195"/>
      <c r="F26" s="195"/>
      <c r="G26" s="195"/>
      <c r="H26" s="195"/>
      <c r="I26" s="195"/>
      <c r="J26" s="195"/>
      <c r="K26" s="196"/>
      <c r="L26" s="196"/>
      <c r="M26" s="196"/>
      <c r="N26" s="196"/>
      <c r="O26" s="196"/>
      <c r="P26" s="196"/>
      <c r="Q26" s="196"/>
      <c r="R26" s="196"/>
      <c r="S26" s="196"/>
      <c r="T26" s="196"/>
      <c r="U26" s="196"/>
      <c r="V26" s="196"/>
      <c r="W26" s="196"/>
      <c r="X26" s="196"/>
      <c r="Y26" s="196"/>
      <c r="Z26" s="197"/>
      <c r="AB26" s="194"/>
      <c r="AC26" s="195"/>
      <c r="AD26" s="195"/>
      <c r="AE26" s="195"/>
      <c r="AF26" s="195"/>
      <c r="AG26" s="195"/>
      <c r="AH26" s="195"/>
      <c r="AI26" s="195"/>
      <c r="AJ26" s="195"/>
      <c r="AK26" s="196"/>
      <c r="AL26" s="196"/>
      <c r="AM26" s="196"/>
      <c r="AN26" s="196"/>
      <c r="AO26" s="196"/>
      <c r="AP26" s="196"/>
      <c r="AQ26" s="196"/>
      <c r="AR26" s="196"/>
      <c r="AS26" s="196"/>
      <c r="AT26" s="196"/>
      <c r="AU26" s="196"/>
      <c r="AV26" s="196"/>
      <c r="AW26" s="196"/>
      <c r="AX26" s="196"/>
      <c r="AY26" s="196"/>
      <c r="AZ26" s="197"/>
    </row>
    <row r="27" spans="2:52" ht="36" customHeight="1" thickBot="1">
      <c r="B27" s="1333" t="s">
        <v>38</v>
      </c>
      <c r="C27" s="1334"/>
      <c r="D27" s="1334"/>
      <c r="E27" s="1334"/>
      <c r="F27" s="1334"/>
      <c r="G27" s="1334"/>
      <c r="H27" s="1334"/>
      <c r="I27" s="1334"/>
      <c r="J27" s="1334"/>
      <c r="K27" s="1334"/>
      <c r="L27" s="1334"/>
      <c r="M27" s="1334"/>
      <c r="N27" s="1334"/>
      <c r="O27" s="1334"/>
      <c r="P27" s="1334"/>
      <c r="Q27" s="1334"/>
      <c r="R27" s="1334"/>
      <c r="S27" s="1334"/>
      <c r="T27" s="1334"/>
      <c r="U27" s="1334"/>
      <c r="V27" s="1334"/>
      <c r="W27" s="1334"/>
      <c r="X27" s="1334"/>
      <c r="Y27" s="1334"/>
      <c r="Z27" s="1335"/>
      <c r="AB27" s="1333" t="s">
        <v>38</v>
      </c>
      <c r="AC27" s="1334"/>
      <c r="AD27" s="1334"/>
      <c r="AE27" s="1334"/>
      <c r="AF27" s="1334"/>
      <c r="AG27" s="1334"/>
      <c r="AH27" s="1334"/>
      <c r="AI27" s="1334"/>
      <c r="AJ27" s="1334"/>
      <c r="AK27" s="1334"/>
      <c r="AL27" s="1334"/>
      <c r="AM27" s="1334"/>
      <c r="AN27" s="1334"/>
      <c r="AO27" s="1334"/>
      <c r="AP27" s="1334"/>
      <c r="AQ27" s="1334"/>
      <c r="AR27" s="1334"/>
      <c r="AS27" s="1334"/>
      <c r="AT27" s="1334"/>
      <c r="AU27" s="1334"/>
      <c r="AV27" s="1334"/>
      <c r="AW27" s="1334"/>
      <c r="AX27" s="1334"/>
      <c r="AY27" s="1334"/>
      <c r="AZ27" s="1335"/>
    </row>
    <row r="28" spans="2:52" ht="36" customHeight="1">
      <c r="B28" s="1301"/>
      <c r="C28" s="1302"/>
      <c r="D28" s="1302"/>
      <c r="E28" s="1302"/>
      <c r="F28" s="1302"/>
      <c r="G28" s="1302"/>
      <c r="H28" s="1302"/>
      <c r="I28" s="1302"/>
      <c r="J28" s="1303"/>
      <c r="K28" s="1270" t="s">
        <v>208</v>
      </c>
      <c r="L28" s="1336"/>
      <c r="M28" s="1336"/>
      <c r="N28" s="1336"/>
      <c r="O28" s="1336"/>
      <c r="P28" s="1336"/>
      <c r="Q28" s="1336"/>
      <c r="R28" s="1336"/>
      <c r="S28" s="1336"/>
      <c r="T28" s="1336"/>
      <c r="U28" s="1336"/>
      <c r="V28" s="1336"/>
      <c r="W28" s="1336"/>
      <c r="X28" s="1336"/>
      <c r="Y28" s="1336"/>
      <c r="Z28" s="1337"/>
      <c r="AB28" s="1301"/>
      <c r="AC28" s="1302"/>
      <c r="AD28" s="1302"/>
      <c r="AE28" s="1302"/>
      <c r="AF28" s="1302"/>
      <c r="AG28" s="1302"/>
      <c r="AH28" s="1302"/>
      <c r="AI28" s="1302"/>
      <c r="AJ28" s="1303"/>
      <c r="AK28" s="1270" t="s">
        <v>208</v>
      </c>
      <c r="AL28" s="1336"/>
      <c r="AM28" s="1336"/>
      <c r="AN28" s="1336"/>
      <c r="AO28" s="1336"/>
      <c r="AP28" s="1336"/>
      <c r="AQ28" s="1336"/>
      <c r="AR28" s="1336"/>
      <c r="AS28" s="1336"/>
      <c r="AT28" s="1336"/>
      <c r="AU28" s="1336"/>
      <c r="AV28" s="1336"/>
      <c r="AW28" s="1336"/>
      <c r="AX28" s="1336"/>
      <c r="AY28" s="1336"/>
      <c r="AZ28" s="1337"/>
    </row>
    <row r="29" spans="2:52" ht="103.5" customHeight="1">
      <c r="B29" s="1273" t="s">
        <v>117</v>
      </c>
      <c r="C29" s="1274"/>
      <c r="D29" s="1274"/>
      <c r="E29" s="1274"/>
      <c r="F29" s="1274"/>
      <c r="G29" s="1274"/>
      <c r="H29" s="1274"/>
      <c r="I29" s="1274"/>
      <c r="J29" s="1275"/>
      <c r="K29" s="1290" t="s">
        <v>341</v>
      </c>
      <c r="L29" s="1319"/>
      <c r="M29" s="1319"/>
      <c r="N29" s="1319"/>
      <c r="O29" s="1319"/>
      <c r="P29" s="1319"/>
      <c r="Q29" s="1319"/>
      <c r="R29" s="1319"/>
      <c r="S29" s="1319"/>
      <c r="T29" s="1319"/>
      <c r="U29" s="1319"/>
      <c r="V29" s="1319"/>
      <c r="W29" s="1319"/>
      <c r="X29" s="1319"/>
      <c r="Y29" s="1319"/>
      <c r="Z29" s="1320"/>
      <c r="AB29" s="1273" t="s">
        <v>117</v>
      </c>
      <c r="AC29" s="1274"/>
      <c r="AD29" s="1274"/>
      <c r="AE29" s="1274"/>
      <c r="AF29" s="1274"/>
      <c r="AG29" s="1274"/>
      <c r="AH29" s="1274"/>
      <c r="AI29" s="1274"/>
      <c r="AJ29" s="1275"/>
      <c r="AK29" s="1290" t="s">
        <v>113</v>
      </c>
      <c r="AL29" s="1319"/>
      <c r="AM29" s="1319"/>
      <c r="AN29" s="1319"/>
      <c r="AO29" s="1319"/>
      <c r="AP29" s="1319"/>
      <c r="AQ29" s="1319"/>
      <c r="AR29" s="1319"/>
      <c r="AS29" s="1319"/>
      <c r="AT29" s="1319"/>
      <c r="AU29" s="1319"/>
      <c r="AV29" s="1319"/>
      <c r="AW29" s="1319"/>
      <c r="AX29" s="1319"/>
      <c r="AY29" s="1319"/>
      <c r="AZ29" s="1320"/>
    </row>
    <row r="30" spans="1:52" ht="159" customHeight="1">
      <c r="A30" s="8"/>
      <c r="B30" s="1321" t="s">
        <v>101</v>
      </c>
      <c r="C30" s="1322"/>
      <c r="D30" s="1322"/>
      <c r="E30" s="1322"/>
      <c r="F30" s="1322"/>
      <c r="G30" s="1322"/>
      <c r="H30" s="1322"/>
      <c r="I30" s="1322"/>
      <c r="J30" s="1323"/>
      <c r="K30" s="1324" t="s">
        <v>342</v>
      </c>
      <c r="L30" s="1325"/>
      <c r="M30" s="1325"/>
      <c r="N30" s="1325"/>
      <c r="O30" s="1325"/>
      <c r="P30" s="1325"/>
      <c r="Q30" s="1325"/>
      <c r="R30" s="1325"/>
      <c r="S30" s="1325"/>
      <c r="T30" s="1325"/>
      <c r="U30" s="1325"/>
      <c r="V30" s="1325"/>
      <c r="W30" s="1325"/>
      <c r="X30" s="1325"/>
      <c r="Y30" s="1325"/>
      <c r="Z30" s="1326"/>
      <c r="AB30" s="1321" t="s">
        <v>101</v>
      </c>
      <c r="AC30" s="1322"/>
      <c r="AD30" s="1322"/>
      <c r="AE30" s="1322"/>
      <c r="AF30" s="1322"/>
      <c r="AG30" s="1322"/>
      <c r="AH30" s="1322"/>
      <c r="AI30" s="1322"/>
      <c r="AJ30" s="1323"/>
      <c r="AK30" s="1324" t="s">
        <v>120</v>
      </c>
      <c r="AL30" s="1325"/>
      <c r="AM30" s="1325"/>
      <c r="AN30" s="1325"/>
      <c r="AO30" s="1325"/>
      <c r="AP30" s="1325"/>
      <c r="AQ30" s="1325"/>
      <c r="AR30" s="1325"/>
      <c r="AS30" s="1325"/>
      <c r="AT30" s="1325"/>
      <c r="AU30" s="1325"/>
      <c r="AV30" s="1325"/>
      <c r="AW30" s="1325"/>
      <c r="AX30" s="1325"/>
      <c r="AY30" s="1325"/>
      <c r="AZ30" s="1326"/>
    </row>
    <row r="31" spans="1:52" ht="75" customHeight="1">
      <c r="A31" s="8"/>
      <c r="B31" s="1273" t="s">
        <v>87</v>
      </c>
      <c r="C31" s="1274"/>
      <c r="D31" s="1274"/>
      <c r="E31" s="1274"/>
      <c r="F31" s="1274"/>
      <c r="G31" s="1274"/>
      <c r="H31" s="1274"/>
      <c r="I31" s="1274"/>
      <c r="J31" s="1275"/>
      <c r="K31" s="1279" t="s">
        <v>343</v>
      </c>
      <c r="L31" s="1280"/>
      <c r="M31" s="1280"/>
      <c r="N31" s="1280"/>
      <c r="O31" s="1280"/>
      <c r="P31" s="1280"/>
      <c r="Q31" s="1280"/>
      <c r="R31" s="1280"/>
      <c r="S31" s="1280"/>
      <c r="T31" s="1280"/>
      <c r="U31" s="1280"/>
      <c r="V31" s="1280"/>
      <c r="W31" s="1280"/>
      <c r="X31" s="1280"/>
      <c r="Y31" s="1280"/>
      <c r="Z31" s="1281"/>
      <c r="AB31" s="1273" t="s">
        <v>87</v>
      </c>
      <c r="AC31" s="1274"/>
      <c r="AD31" s="1274"/>
      <c r="AE31" s="1274"/>
      <c r="AF31" s="1274"/>
      <c r="AG31" s="1274"/>
      <c r="AH31" s="1274"/>
      <c r="AI31" s="1274"/>
      <c r="AJ31" s="1275"/>
      <c r="AK31" s="1279" t="s">
        <v>102</v>
      </c>
      <c r="AL31" s="1280"/>
      <c r="AM31" s="1280"/>
      <c r="AN31" s="1280"/>
      <c r="AO31" s="1280"/>
      <c r="AP31" s="1280"/>
      <c r="AQ31" s="1280"/>
      <c r="AR31" s="1280"/>
      <c r="AS31" s="1280"/>
      <c r="AT31" s="1280"/>
      <c r="AU31" s="1280"/>
      <c r="AV31" s="1280"/>
      <c r="AW31" s="1280"/>
      <c r="AX31" s="1280"/>
      <c r="AY31" s="1280"/>
      <c r="AZ31" s="1281"/>
    </row>
    <row r="32" spans="2:52" ht="55.5" customHeight="1">
      <c r="B32" s="1287" t="s">
        <v>103</v>
      </c>
      <c r="C32" s="1288"/>
      <c r="D32" s="1288"/>
      <c r="E32" s="1288"/>
      <c r="F32" s="1288"/>
      <c r="G32" s="1288"/>
      <c r="H32" s="1288"/>
      <c r="I32" s="1288"/>
      <c r="J32" s="1289"/>
      <c r="K32" s="1279" t="s">
        <v>104</v>
      </c>
      <c r="L32" s="1280"/>
      <c r="M32" s="1280"/>
      <c r="N32" s="1280"/>
      <c r="O32" s="1280"/>
      <c r="P32" s="1280"/>
      <c r="Q32" s="1280"/>
      <c r="R32" s="1280"/>
      <c r="S32" s="1280"/>
      <c r="T32" s="1280"/>
      <c r="U32" s="1280"/>
      <c r="V32" s="1280"/>
      <c r="W32" s="1280"/>
      <c r="X32" s="1280"/>
      <c r="Y32" s="1280"/>
      <c r="Z32" s="1281"/>
      <c r="AB32" s="1287" t="s">
        <v>103</v>
      </c>
      <c r="AC32" s="1288"/>
      <c r="AD32" s="1288"/>
      <c r="AE32" s="1288"/>
      <c r="AF32" s="1288"/>
      <c r="AG32" s="1288"/>
      <c r="AH32" s="1288"/>
      <c r="AI32" s="1288"/>
      <c r="AJ32" s="1289"/>
      <c r="AK32" s="1279" t="s">
        <v>104</v>
      </c>
      <c r="AL32" s="1280"/>
      <c r="AM32" s="1280"/>
      <c r="AN32" s="1280"/>
      <c r="AO32" s="1280"/>
      <c r="AP32" s="1280"/>
      <c r="AQ32" s="1280"/>
      <c r="AR32" s="1280"/>
      <c r="AS32" s="1280"/>
      <c r="AT32" s="1280"/>
      <c r="AU32" s="1280"/>
      <c r="AV32" s="1280"/>
      <c r="AW32" s="1280"/>
      <c r="AX32" s="1280"/>
      <c r="AY32" s="1280"/>
      <c r="AZ32" s="1281"/>
    </row>
    <row r="33" spans="2:52" ht="57.75" customHeight="1">
      <c r="B33" s="1287" t="s">
        <v>105</v>
      </c>
      <c r="C33" s="1288"/>
      <c r="D33" s="1288"/>
      <c r="E33" s="1288"/>
      <c r="F33" s="1288"/>
      <c r="G33" s="1288"/>
      <c r="H33" s="1288"/>
      <c r="I33" s="1288"/>
      <c r="J33" s="1289"/>
      <c r="K33" s="1279" t="s">
        <v>344</v>
      </c>
      <c r="L33" s="1280"/>
      <c r="M33" s="1280"/>
      <c r="N33" s="1280"/>
      <c r="O33" s="1280"/>
      <c r="P33" s="1280"/>
      <c r="Q33" s="1280"/>
      <c r="R33" s="1280"/>
      <c r="S33" s="1280"/>
      <c r="T33" s="1280"/>
      <c r="U33" s="1280"/>
      <c r="V33" s="1280"/>
      <c r="W33" s="1280"/>
      <c r="X33" s="1280"/>
      <c r="Y33" s="1280"/>
      <c r="Z33" s="1281"/>
      <c r="AB33" s="1287" t="s">
        <v>105</v>
      </c>
      <c r="AC33" s="1288"/>
      <c r="AD33" s="1288"/>
      <c r="AE33" s="1288"/>
      <c r="AF33" s="1288"/>
      <c r="AG33" s="1288"/>
      <c r="AH33" s="1288"/>
      <c r="AI33" s="1288"/>
      <c r="AJ33" s="1289"/>
      <c r="AK33" s="1279" t="s">
        <v>106</v>
      </c>
      <c r="AL33" s="1280"/>
      <c r="AM33" s="1280"/>
      <c r="AN33" s="1280"/>
      <c r="AO33" s="1280"/>
      <c r="AP33" s="1280"/>
      <c r="AQ33" s="1280"/>
      <c r="AR33" s="1280"/>
      <c r="AS33" s="1280"/>
      <c r="AT33" s="1280"/>
      <c r="AU33" s="1280"/>
      <c r="AV33" s="1280"/>
      <c r="AW33" s="1280"/>
      <c r="AX33" s="1280"/>
      <c r="AY33" s="1280"/>
      <c r="AZ33" s="1281"/>
    </row>
    <row r="34" spans="2:52" ht="35.25" customHeight="1">
      <c r="B34" s="1287" t="s">
        <v>107</v>
      </c>
      <c r="C34" s="1288"/>
      <c r="D34" s="1288"/>
      <c r="E34" s="1288"/>
      <c r="F34" s="1288"/>
      <c r="G34" s="1288"/>
      <c r="H34" s="1288"/>
      <c r="I34" s="1288"/>
      <c r="J34" s="1289"/>
      <c r="K34" s="1279" t="s">
        <v>345</v>
      </c>
      <c r="L34" s="1280"/>
      <c r="M34" s="1280"/>
      <c r="N34" s="1280"/>
      <c r="O34" s="1280"/>
      <c r="P34" s="1280"/>
      <c r="Q34" s="1280"/>
      <c r="R34" s="1280"/>
      <c r="S34" s="1280"/>
      <c r="T34" s="1280"/>
      <c r="U34" s="1280"/>
      <c r="V34" s="1280"/>
      <c r="W34" s="1280"/>
      <c r="X34" s="1280"/>
      <c r="Y34" s="1280"/>
      <c r="Z34" s="1281"/>
      <c r="AB34" s="1287" t="s">
        <v>107</v>
      </c>
      <c r="AC34" s="1288"/>
      <c r="AD34" s="1288"/>
      <c r="AE34" s="1288"/>
      <c r="AF34" s="1288"/>
      <c r="AG34" s="1288"/>
      <c r="AH34" s="1288"/>
      <c r="AI34" s="1288"/>
      <c r="AJ34" s="1289"/>
      <c r="AK34" s="1279" t="s">
        <v>108</v>
      </c>
      <c r="AL34" s="1280"/>
      <c r="AM34" s="1280"/>
      <c r="AN34" s="1280"/>
      <c r="AO34" s="1280"/>
      <c r="AP34" s="1280"/>
      <c r="AQ34" s="1280"/>
      <c r="AR34" s="1280"/>
      <c r="AS34" s="1280"/>
      <c r="AT34" s="1280"/>
      <c r="AU34" s="1280"/>
      <c r="AV34" s="1280"/>
      <c r="AW34" s="1280"/>
      <c r="AX34" s="1280"/>
      <c r="AY34" s="1280"/>
      <c r="AZ34" s="1281"/>
    </row>
    <row r="35" spans="2:52" ht="21.75" customHeight="1">
      <c r="B35" s="1287" t="s">
        <v>118</v>
      </c>
      <c r="C35" s="1288"/>
      <c r="D35" s="1288"/>
      <c r="E35" s="1288"/>
      <c r="F35" s="1288"/>
      <c r="G35" s="1288"/>
      <c r="H35" s="1288"/>
      <c r="I35" s="1288"/>
      <c r="J35" s="1289"/>
      <c r="K35" s="1279" t="s">
        <v>346</v>
      </c>
      <c r="L35" s="1280"/>
      <c r="M35" s="1280"/>
      <c r="N35" s="1280"/>
      <c r="O35" s="1280"/>
      <c r="P35" s="1280"/>
      <c r="Q35" s="1280"/>
      <c r="R35" s="1280"/>
      <c r="S35" s="1280"/>
      <c r="T35" s="1280"/>
      <c r="U35" s="1280"/>
      <c r="V35" s="1280"/>
      <c r="W35" s="1280"/>
      <c r="X35" s="1280"/>
      <c r="Y35" s="1280"/>
      <c r="Z35" s="1281"/>
      <c r="AB35" s="1287" t="s">
        <v>118</v>
      </c>
      <c r="AC35" s="1288"/>
      <c r="AD35" s="1288"/>
      <c r="AE35" s="1288"/>
      <c r="AF35" s="1288"/>
      <c r="AG35" s="1288"/>
      <c r="AH35" s="1288"/>
      <c r="AI35" s="1288"/>
      <c r="AJ35" s="1289"/>
      <c r="AK35" s="1279"/>
      <c r="AL35" s="1280"/>
      <c r="AM35" s="1280"/>
      <c r="AN35" s="1280"/>
      <c r="AO35" s="1280"/>
      <c r="AP35" s="1280"/>
      <c r="AQ35" s="1280"/>
      <c r="AR35" s="1280"/>
      <c r="AS35" s="1280"/>
      <c r="AT35" s="1280"/>
      <c r="AU35" s="1280"/>
      <c r="AV35" s="1280"/>
      <c r="AW35" s="1280"/>
      <c r="AX35" s="1280"/>
      <c r="AY35" s="1280"/>
      <c r="AZ35" s="1281"/>
    </row>
    <row r="36" spans="2:52" ht="19.5" customHeight="1">
      <c r="B36" s="1293" t="s">
        <v>83</v>
      </c>
      <c r="C36" s="1294"/>
      <c r="D36" s="1294"/>
      <c r="E36" s="1294"/>
      <c r="F36" s="1294"/>
      <c r="G36" s="1294"/>
      <c r="H36" s="1294"/>
      <c r="I36" s="1294"/>
      <c r="J36" s="1295"/>
      <c r="K36" s="1296" t="s">
        <v>109</v>
      </c>
      <c r="L36" s="1296"/>
      <c r="M36" s="1296"/>
      <c r="N36" s="1296"/>
      <c r="O36" s="1296"/>
      <c r="P36" s="1296"/>
      <c r="Q36" s="1296"/>
      <c r="R36" s="1296"/>
      <c r="S36" s="1296"/>
      <c r="T36" s="1296"/>
      <c r="U36" s="1296"/>
      <c r="V36" s="1296"/>
      <c r="W36" s="1296"/>
      <c r="X36" s="1296"/>
      <c r="Y36" s="1296"/>
      <c r="Z36" s="1297"/>
      <c r="AB36" s="1293" t="s">
        <v>83</v>
      </c>
      <c r="AC36" s="1294"/>
      <c r="AD36" s="1294"/>
      <c r="AE36" s="1294"/>
      <c r="AF36" s="1294"/>
      <c r="AG36" s="1294"/>
      <c r="AH36" s="1294"/>
      <c r="AI36" s="1294"/>
      <c r="AJ36" s="1295"/>
      <c r="AK36" s="1296" t="s">
        <v>109</v>
      </c>
      <c r="AL36" s="1296"/>
      <c r="AM36" s="1296"/>
      <c r="AN36" s="1296"/>
      <c r="AO36" s="1296"/>
      <c r="AP36" s="1296"/>
      <c r="AQ36" s="1296"/>
      <c r="AR36" s="1296"/>
      <c r="AS36" s="1296"/>
      <c r="AT36" s="1296"/>
      <c r="AU36" s="1296"/>
      <c r="AV36" s="1296"/>
      <c r="AW36" s="1296"/>
      <c r="AX36" s="1296"/>
      <c r="AY36" s="1296"/>
      <c r="AZ36" s="1297"/>
    </row>
    <row r="37" spans="2:52" ht="19.5" customHeight="1">
      <c r="B37" s="1293" t="s">
        <v>84</v>
      </c>
      <c r="C37" s="1294"/>
      <c r="D37" s="1294"/>
      <c r="E37" s="1294"/>
      <c r="F37" s="1294"/>
      <c r="G37" s="1294"/>
      <c r="H37" s="1294"/>
      <c r="I37" s="1294"/>
      <c r="J37" s="1295"/>
      <c r="K37" s="1296" t="s">
        <v>111</v>
      </c>
      <c r="L37" s="1296"/>
      <c r="M37" s="1296"/>
      <c r="N37" s="1296"/>
      <c r="O37" s="1296"/>
      <c r="P37" s="1296"/>
      <c r="Q37" s="1296"/>
      <c r="R37" s="1296"/>
      <c r="S37" s="1296"/>
      <c r="T37" s="1296"/>
      <c r="U37" s="1296"/>
      <c r="V37" s="1296"/>
      <c r="W37" s="1296"/>
      <c r="X37" s="1296"/>
      <c r="Y37" s="1296"/>
      <c r="Z37" s="1297"/>
      <c r="AB37" s="1293" t="s">
        <v>84</v>
      </c>
      <c r="AC37" s="1294"/>
      <c r="AD37" s="1294"/>
      <c r="AE37" s="1294"/>
      <c r="AF37" s="1294"/>
      <c r="AG37" s="1294"/>
      <c r="AH37" s="1294"/>
      <c r="AI37" s="1294"/>
      <c r="AJ37" s="1295"/>
      <c r="AK37" s="1296" t="s">
        <v>111</v>
      </c>
      <c r="AL37" s="1296"/>
      <c r="AM37" s="1296"/>
      <c r="AN37" s="1296"/>
      <c r="AO37" s="1296"/>
      <c r="AP37" s="1296"/>
      <c r="AQ37" s="1296"/>
      <c r="AR37" s="1296"/>
      <c r="AS37" s="1296"/>
      <c r="AT37" s="1296"/>
      <c r="AU37" s="1296"/>
      <c r="AV37" s="1296"/>
      <c r="AW37" s="1296"/>
      <c r="AX37" s="1296"/>
      <c r="AY37" s="1296"/>
      <c r="AZ37" s="1297"/>
    </row>
    <row r="38" spans="2:52" ht="19.5" customHeight="1">
      <c r="B38" s="1293" t="s">
        <v>85</v>
      </c>
      <c r="C38" s="1294"/>
      <c r="D38" s="1294"/>
      <c r="E38" s="1294"/>
      <c r="F38" s="1294"/>
      <c r="G38" s="1294"/>
      <c r="H38" s="1294"/>
      <c r="I38" s="1294"/>
      <c r="J38" s="1295"/>
      <c r="K38" s="1296" t="s">
        <v>110</v>
      </c>
      <c r="L38" s="1296"/>
      <c r="M38" s="1296"/>
      <c r="N38" s="1296"/>
      <c r="O38" s="1296"/>
      <c r="P38" s="1296"/>
      <c r="Q38" s="1296"/>
      <c r="R38" s="1296"/>
      <c r="S38" s="1296"/>
      <c r="T38" s="1296"/>
      <c r="U38" s="1296"/>
      <c r="V38" s="1296"/>
      <c r="W38" s="1296"/>
      <c r="X38" s="1296"/>
      <c r="Y38" s="1296"/>
      <c r="Z38" s="1297"/>
      <c r="AB38" s="1293" t="s">
        <v>85</v>
      </c>
      <c r="AC38" s="1294"/>
      <c r="AD38" s="1294"/>
      <c r="AE38" s="1294"/>
      <c r="AF38" s="1294"/>
      <c r="AG38" s="1294"/>
      <c r="AH38" s="1294"/>
      <c r="AI38" s="1294"/>
      <c r="AJ38" s="1295"/>
      <c r="AK38" s="1296" t="s">
        <v>110</v>
      </c>
      <c r="AL38" s="1296"/>
      <c r="AM38" s="1296"/>
      <c r="AN38" s="1296"/>
      <c r="AO38" s="1296"/>
      <c r="AP38" s="1296"/>
      <c r="AQ38" s="1296"/>
      <c r="AR38" s="1296"/>
      <c r="AS38" s="1296"/>
      <c r="AT38" s="1296"/>
      <c r="AU38" s="1296"/>
      <c r="AV38" s="1296"/>
      <c r="AW38" s="1296"/>
      <c r="AX38" s="1296"/>
      <c r="AY38" s="1296"/>
      <c r="AZ38" s="1297"/>
    </row>
    <row r="39" spans="2:52" ht="86.25" customHeight="1">
      <c r="B39" s="1287" t="s">
        <v>119</v>
      </c>
      <c r="C39" s="1288"/>
      <c r="D39" s="1288"/>
      <c r="E39" s="1288"/>
      <c r="F39" s="1288"/>
      <c r="G39" s="1288"/>
      <c r="H39" s="1288"/>
      <c r="I39" s="1288"/>
      <c r="J39" s="1289"/>
      <c r="K39" s="1290" t="s">
        <v>347</v>
      </c>
      <c r="L39" s="1291"/>
      <c r="M39" s="1291"/>
      <c r="N39" s="1291"/>
      <c r="O39" s="1291"/>
      <c r="P39" s="1291"/>
      <c r="Q39" s="1291"/>
      <c r="R39" s="1291"/>
      <c r="S39" s="1291"/>
      <c r="T39" s="1291"/>
      <c r="U39" s="1291"/>
      <c r="V39" s="1291"/>
      <c r="W39" s="1291"/>
      <c r="X39" s="1291"/>
      <c r="Y39" s="1291"/>
      <c r="Z39" s="1292"/>
      <c r="AB39" s="1287" t="s">
        <v>119</v>
      </c>
      <c r="AC39" s="1288"/>
      <c r="AD39" s="1288"/>
      <c r="AE39" s="1288"/>
      <c r="AF39" s="1288"/>
      <c r="AG39" s="1288"/>
      <c r="AH39" s="1288"/>
      <c r="AI39" s="1288"/>
      <c r="AJ39" s="1289"/>
      <c r="AK39" s="1279" t="s">
        <v>112</v>
      </c>
      <c r="AL39" s="1280"/>
      <c r="AM39" s="1280"/>
      <c r="AN39" s="1280"/>
      <c r="AO39" s="1280"/>
      <c r="AP39" s="1280"/>
      <c r="AQ39" s="1280"/>
      <c r="AR39" s="1280"/>
      <c r="AS39" s="1280"/>
      <c r="AT39" s="1280"/>
      <c r="AU39" s="1280"/>
      <c r="AV39" s="1280"/>
      <c r="AW39" s="1280"/>
      <c r="AX39" s="1280"/>
      <c r="AY39" s="1280"/>
      <c r="AZ39" s="1281"/>
    </row>
    <row r="40" spans="2:52" ht="19.5" customHeight="1">
      <c r="B40" s="1338" t="s">
        <v>86</v>
      </c>
      <c r="C40" s="1339"/>
      <c r="D40" s="1339"/>
      <c r="E40" s="1339"/>
      <c r="F40" s="1339"/>
      <c r="G40" s="1339"/>
      <c r="H40" s="1339"/>
      <c r="I40" s="1339"/>
      <c r="J40" s="1340"/>
      <c r="K40" s="1341" t="s">
        <v>348</v>
      </c>
      <c r="L40" s="1291"/>
      <c r="M40" s="1291"/>
      <c r="N40" s="1291"/>
      <c r="O40" s="1291"/>
      <c r="P40" s="1291"/>
      <c r="Q40" s="1291"/>
      <c r="R40" s="1291"/>
      <c r="S40" s="1291"/>
      <c r="T40" s="1291"/>
      <c r="U40" s="1291"/>
      <c r="V40" s="1291"/>
      <c r="W40" s="1291"/>
      <c r="X40" s="1291"/>
      <c r="Y40" s="1291"/>
      <c r="Z40" s="1292"/>
      <c r="AB40" s="1338" t="s">
        <v>86</v>
      </c>
      <c r="AC40" s="1339"/>
      <c r="AD40" s="1339"/>
      <c r="AE40" s="1339"/>
      <c r="AF40" s="1339"/>
      <c r="AG40" s="1339"/>
      <c r="AH40" s="1339"/>
      <c r="AI40" s="1339"/>
      <c r="AJ40" s="1340"/>
      <c r="AK40" s="1341" t="s">
        <v>114</v>
      </c>
      <c r="AL40" s="1291"/>
      <c r="AM40" s="1291"/>
      <c r="AN40" s="1291"/>
      <c r="AO40" s="1291"/>
      <c r="AP40" s="1291"/>
      <c r="AQ40" s="1291"/>
      <c r="AR40" s="1291"/>
      <c r="AS40" s="1291"/>
      <c r="AT40" s="1291"/>
      <c r="AU40" s="1291"/>
      <c r="AV40" s="1291"/>
      <c r="AW40" s="1291"/>
      <c r="AX40" s="1291"/>
      <c r="AY40" s="1291"/>
      <c r="AZ40" s="1292"/>
    </row>
    <row r="41" spans="2:52" ht="21" customHeight="1" thickBot="1">
      <c r="B41" s="1304" t="s">
        <v>115</v>
      </c>
      <c r="C41" s="1305"/>
      <c r="D41" s="1305"/>
      <c r="E41" s="1305"/>
      <c r="F41" s="1305"/>
      <c r="G41" s="1305"/>
      <c r="H41" s="1305"/>
      <c r="I41" s="1305"/>
      <c r="J41" s="1306"/>
      <c r="K41" s="1307" t="s">
        <v>349</v>
      </c>
      <c r="L41" s="1308"/>
      <c r="M41" s="1308"/>
      <c r="N41" s="1308"/>
      <c r="O41" s="1308"/>
      <c r="P41" s="1308"/>
      <c r="Q41" s="1308"/>
      <c r="R41" s="1308"/>
      <c r="S41" s="1308"/>
      <c r="T41" s="1308"/>
      <c r="U41" s="1308"/>
      <c r="V41" s="1308"/>
      <c r="W41" s="1308"/>
      <c r="X41" s="1308"/>
      <c r="Y41" s="1308"/>
      <c r="Z41" s="1309"/>
      <c r="AB41" s="1304" t="s">
        <v>115</v>
      </c>
      <c r="AC41" s="1305"/>
      <c r="AD41" s="1305"/>
      <c r="AE41" s="1305"/>
      <c r="AF41" s="1305"/>
      <c r="AG41" s="1305"/>
      <c r="AH41" s="1305"/>
      <c r="AI41" s="1305"/>
      <c r="AJ41" s="1306"/>
      <c r="AK41" s="1307" t="s">
        <v>108</v>
      </c>
      <c r="AL41" s="1308"/>
      <c r="AM41" s="1308"/>
      <c r="AN41" s="1308"/>
      <c r="AO41" s="1308"/>
      <c r="AP41" s="1308"/>
      <c r="AQ41" s="1308"/>
      <c r="AR41" s="1308"/>
      <c r="AS41" s="1308"/>
      <c r="AT41" s="1308"/>
      <c r="AU41" s="1308"/>
      <c r="AV41" s="1308"/>
      <c r="AW41" s="1308"/>
      <c r="AX41" s="1308"/>
      <c r="AY41" s="1308"/>
      <c r="AZ41" s="1309"/>
    </row>
    <row r="42" spans="2:52" s="6" customFormat="1" ht="15" customHeight="1" thickBot="1">
      <c r="B42" s="194"/>
      <c r="C42" s="195"/>
      <c r="D42" s="195"/>
      <c r="E42" s="195"/>
      <c r="F42" s="195"/>
      <c r="G42" s="195"/>
      <c r="H42" s="195"/>
      <c r="I42" s="195"/>
      <c r="J42" s="195"/>
      <c r="K42" s="196"/>
      <c r="L42" s="196"/>
      <c r="M42" s="196"/>
      <c r="N42" s="196"/>
      <c r="O42" s="196"/>
      <c r="P42" s="196"/>
      <c r="Q42" s="196"/>
      <c r="R42" s="196"/>
      <c r="S42" s="196"/>
      <c r="T42" s="196"/>
      <c r="U42" s="196"/>
      <c r="V42" s="196"/>
      <c r="W42" s="196"/>
      <c r="X42" s="196"/>
      <c r="Y42" s="196"/>
      <c r="Z42" s="197"/>
      <c r="AB42" s="194"/>
      <c r="AC42" s="195"/>
      <c r="AD42" s="195"/>
      <c r="AE42" s="195"/>
      <c r="AF42" s="195"/>
      <c r="AG42" s="195"/>
      <c r="AH42" s="195"/>
      <c r="AI42" s="195"/>
      <c r="AJ42" s="195"/>
      <c r="AK42" s="196"/>
      <c r="AL42" s="196"/>
      <c r="AM42" s="196"/>
      <c r="AN42" s="196"/>
      <c r="AO42" s="196"/>
      <c r="AP42" s="196"/>
      <c r="AQ42" s="196"/>
      <c r="AR42" s="196"/>
      <c r="AS42" s="196"/>
      <c r="AT42" s="196"/>
      <c r="AU42" s="196"/>
      <c r="AV42" s="196"/>
      <c r="AW42" s="196"/>
      <c r="AX42" s="196"/>
      <c r="AY42" s="196"/>
      <c r="AZ42" s="197"/>
    </row>
    <row r="43" spans="2:52" ht="29.25" customHeight="1" thickBot="1">
      <c r="B43" s="1265" t="s">
        <v>219</v>
      </c>
      <c r="C43" s="1266"/>
      <c r="D43" s="1266"/>
      <c r="E43" s="1266"/>
      <c r="F43" s="1266"/>
      <c r="G43" s="1266"/>
      <c r="H43" s="1266"/>
      <c r="I43" s="1266"/>
      <c r="J43" s="1266"/>
      <c r="K43" s="1266"/>
      <c r="L43" s="1266"/>
      <c r="M43" s="1266"/>
      <c r="N43" s="1266"/>
      <c r="O43" s="1266"/>
      <c r="P43" s="1266"/>
      <c r="Q43" s="1266"/>
      <c r="R43" s="1266"/>
      <c r="S43" s="1266"/>
      <c r="T43" s="1266"/>
      <c r="U43" s="1266"/>
      <c r="V43" s="1266"/>
      <c r="W43" s="1266"/>
      <c r="X43" s="1266"/>
      <c r="Y43" s="1266"/>
      <c r="Z43" s="1267"/>
      <c r="AB43" s="1265" t="s">
        <v>219</v>
      </c>
      <c r="AC43" s="1266"/>
      <c r="AD43" s="1266"/>
      <c r="AE43" s="1266"/>
      <c r="AF43" s="1266"/>
      <c r="AG43" s="1266"/>
      <c r="AH43" s="1266"/>
      <c r="AI43" s="1266"/>
      <c r="AJ43" s="1266"/>
      <c r="AK43" s="1266"/>
      <c r="AL43" s="1266"/>
      <c r="AM43" s="1266"/>
      <c r="AN43" s="1266"/>
      <c r="AO43" s="1266"/>
      <c r="AP43" s="1266"/>
      <c r="AQ43" s="1266"/>
      <c r="AR43" s="1266"/>
      <c r="AS43" s="1266"/>
      <c r="AT43" s="1266"/>
      <c r="AU43" s="1266"/>
      <c r="AV43" s="1266"/>
      <c r="AW43" s="1266"/>
      <c r="AX43" s="1266"/>
      <c r="AY43" s="1266"/>
      <c r="AZ43" s="1267"/>
    </row>
    <row r="44" spans="2:52" ht="36" customHeight="1">
      <c r="B44" s="1268"/>
      <c r="C44" s="1269"/>
      <c r="D44" s="1269"/>
      <c r="E44" s="1269"/>
      <c r="F44" s="1269"/>
      <c r="G44" s="1269"/>
      <c r="H44" s="1269"/>
      <c r="I44" s="1269"/>
      <c r="J44" s="1269"/>
      <c r="K44" s="1270" t="s">
        <v>217</v>
      </c>
      <c r="L44" s="1271"/>
      <c r="M44" s="1271"/>
      <c r="N44" s="1271"/>
      <c r="O44" s="1271"/>
      <c r="P44" s="1271"/>
      <c r="Q44" s="1271"/>
      <c r="R44" s="1271"/>
      <c r="S44" s="1271"/>
      <c r="T44" s="1271"/>
      <c r="U44" s="1271"/>
      <c r="V44" s="1271"/>
      <c r="W44" s="1271"/>
      <c r="X44" s="1271"/>
      <c r="Y44" s="1271"/>
      <c r="Z44" s="1272"/>
      <c r="AB44" s="1268"/>
      <c r="AC44" s="1269"/>
      <c r="AD44" s="1269"/>
      <c r="AE44" s="1269"/>
      <c r="AF44" s="1269"/>
      <c r="AG44" s="1269"/>
      <c r="AH44" s="1269"/>
      <c r="AI44" s="1269"/>
      <c r="AJ44" s="1269"/>
      <c r="AK44" s="1270" t="s">
        <v>217</v>
      </c>
      <c r="AL44" s="1271"/>
      <c r="AM44" s="1271"/>
      <c r="AN44" s="1271"/>
      <c r="AO44" s="1271"/>
      <c r="AP44" s="1271"/>
      <c r="AQ44" s="1271"/>
      <c r="AR44" s="1271"/>
      <c r="AS44" s="1271"/>
      <c r="AT44" s="1271"/>
      <c r="AU44" s="1271"/>
      <c r="AV44" s="1271"/>
      <c r="AW44" s="1271"/>
      <c r="AX44" s="1271"/>
      <c r="AY44" s="1271"/>
      <c r="AZ44" s="1272"/>
    </row>
    <row r="45" spans="2:52" ht="18" customHeight="1">
      <c r="B45" s="1285" t="s">
        <v>220</v>
      </c>
      <c r="C45" s="1286"/>
      <c r="D45" s="1286"/>
      <c r="E45" s="1286"/>
      <c r="F45" s="1286"/>
      <c r="G45" s="1286"/>
      <c r="H45" s="1286"/>
      <c r="I45" s="1286"/>
      <c r="J45" s="1286"/>
      <c r="K45" s="1345" t="s">
        <v>350</v>
      </c>
      <c r="L45" s="1277"/>
      <c r="M45" s="1277"/>
      <c r="N45" s="1277"/>
      <c r="O45" s="1277"/>
      <c r="P45" s="1277"/>
      <c r="Q45" s="1277"/>
      <c r="R45" s="1277"/>
      <c r="S45" s="1277"/>
      <c r="T45" s="1277"/>
      <c r="U45" s="1277"/>
      <c r="V45" s="1277"/>
      <c r="W45" s="1277"/>
      <c r="X45" s="1277"/>
      <c r="Y45" s="1277"/>
      <c r="Z45" s="1278"/>
      <c r="AB45" s="1285" t="s">
        <v>220</v>
      </c>
      <c r="AC45" s="1286"/>
      <c r="AD45" s="1286"/>
      <c r="AE45" s="1286"/>
      <c r="AF45" s="1286"/>
      <c r="AG45" s="1286"/>
      <c r="AH45" s="1286"/>
      <c r="AI45" s="1286"/>
      <c r="AJ45" s="1286"/>
      <c r="AK45" s="1276" t="s">
        <v>225</v>
      </c>
      <c r="AL45" s="1277"/>
      <c r="AM45" s="1277"/>
      <c r="AN45" s="1277"/>
      <c r="AO45" s="1277"/>
      <c r="AP45" s="1277"/>
      <c r="AQ45" s="1277"/>
      <c r="AR45" s="1277"/>
      <c r="AS45" s="1277"/>
      <c r="AT45" s="1277"/>
      <c r="AU45" s="1277"/>
      <c r="AV45" s="1277"/>
      <c r="AW45" s="1277"/>
      <c r="AX45" s="1277"/>
      <c r="AY45" s="1277"/>
      <c r="AZ45" s="1278"/>
    </row>
    <row r="46" spans="2:52" ht="36" customHeight="1">
      <c r="B46" s="1342" t="s">
        <v>182</v>
      </c>
      <c r="C46" s="1343"/>
      <c r="D46" s="1343"/>
      <c r="E46" s="1343"/>
      <c r="F46" s="1343"/>
      <c r="G46" s="1343"/>
      <c r="H46" s="1343"/>
      <c r="I46" s="1343"/>
      <c r="J46" s="1344"/>
      <c r="K46" s="1298" t="s">
        <v>223</v>
      </c>
      <c r="L46" s="1299"/>
      <c r="M46" s="1299"/>
      <c r="N46" s="1299"/>
      <c r="O46" s="1299"/>
      <c r="P46" s="1299"/>
      <c r="Q46" s="1299"/>
      <c r="R46" s="1299"/>
      <c r="S46" s="1299"/>
      <c r="T46" s="1299"/>
      <c r="U46" s="1299"/>
      <c r="V46" s="1299"/>
      <c r="W46" s="1299"/>
      <c r="X46" s="1299"/>
      <c r="Y46" s="1299"/>
      <c r="Z46" s="1300"/>
      <c r="AB46" s="1342" t="s">
        <v>182</v>
      </c>
      <c r="AC46" s="1343"/>
      <c r="AD46" s="1343"/>
      <c r="AE46" s="1343"/>
      <c r="AF46" s="1343"/>
      <c r="AG46" s="1343"/>
      <c r="AH46" s="1343"/>
      <c r="AI46" s="1343"/>
      <c r="AJ46" s="1344"/>
      <c r="AK46" s="1298" t="s">
        <v>223</v>
      </c>
      <c r="AL46" s="1299"/>
      <c r="AM46" s="1299"/>
      <c r="AN46" s="1299"/>
      <c r="AO46" s="1299"/>
      <c r="AP46" s="1299"/>
      <c r="AQ46" s="1299"/>
      <c r="AR46" s="1299"/>
      <c r="AS46" s="1299"/>
      <c r="AT46" s="1299"/>
      <c r="AU46" s="1299"/>
      <c r="AV46" s="1299"/>
      <c r="AW46" s="1299"/>
      <c r="AX46" s="1299"/>
      <c r="AY46" s="1299"/>
      <c r="AZ46" s="1300"/>
    </row>
    <row r="47" spans="2:52" ht="18" customHeight="1">
      <c r="B47" s="1285" t="s">
        <v>183</v>
      </c>
      <c r="C47" s="1286"/>
      <c r="D47" s="1286"/>
      <c r="E47" s="1286"/>
      <c r="F47" s="1286"/>
      <c r="G47" s="1286"/>
      <c r="H47" s="1286"/>
      <c r="I47" s="1286"/>
      <c r="J47" s="1286"/>
      <c r="K47" s="1298" t="s">
        <v>224</v>
      </c>
      <c r="L47" s="1299"/>
      <c r="M47" s="1299"/>
      <c r="N47" s="1299"/>
      <c r="O47" s="1299"/>
      <c r="P47" s="1299"/>
      <c r="Q47" s="1299"/>
      <c r="R47" s="1299"/>
      <c r="S47" s="1299"/>
      <c r="T47" s="1299"/>
      <c r="U47" s="1299"/>
      <c r="V47" s="1299"/>
      <c r="W47" s="1299"/>
      <c r="X47" s="1299"/>
      <c r="Y47" s="1299"/>
      <c r="Z47" s="1300"/>
      <c r="AB47" s="1285" t="s">
        <v>183</v>
      </c>
      <c r="AC47" s="1286"/>
      <c r="AD47" s="1286"/>
      <c r="AE47" s="1286"/>
      <c r="AF47" s="1286"/>
      <c r="AG47" s="1286"/>
      <c r="AH47" s="1286"/>
      <c r="AI47" s="1286"/>
      <c r="AJ47" s="1286"/>
      <c r="AK47" s="1298" t="s">
        <v>224</v>
      </c>
      <c r="AL47" s="1299"/>
      <c r="AM47" s="1299"/>
      <c r="AN47" s="1299"/>
      <c r="AO47" s="1299"/>
      <c r="AP47" s="1299"/>
      <c r="AQ47" s="1299"/>
      <c r="AR47" s="1299"/>
      <c r="AS47" s="1299"/>
      <c r="AT47" s="1299"/>
      <c r="AU47" s="1299"/>
      <c r="AV47" s="1299"/>
      <c r="AW47" s="1299"/>
      <c r="AX47" s="1299"/>
      <c r="AY47" s="1299"/>
      <c r="AZ47" s="1300"/>
    </row>
    <row r="48" spans="2:52" ht="18" customHeight="1">
      <c r="B48" s="1273" t="s">
        <v>351</v>
      </c>
      <c r="C48" s="1274"/>
      <c r="D48" s="1274"/>
      <c r="E48" s="1274"/>
      <c r="F48" s="1274"/>
      <c r="G48" s="1274"/>
      <c r="H48" s="1274"/>
      <c r="I48" s="1274"/>
      <c r="J48" s="1275"/>
      <c r="K48" s="1282" t="s">
        <v>352</v>
      </c>
      <c r="L48" s="1283"/>
      <c r="M48" s="1283"/>
      <c r="N48" s="1283"/>
      <c r="O48" s="1283"/>
      <c r="P48" s="1283"/>
      <c r="Q48" s="1283"/>
      <c r="R48" s="1283"/>
      <c r="S48" s="1283"/>
      <c r="T48" s="1283"/>
      <c r="U48" s="1283"/>
      <c r="V48" s="1283"/>
      <c r="W48" s="1283"/>
      <c r="X48" s="1283"/>
      <c r="Y48" s="1283"/>
      <c r="Z48" s="1284"/>
      <c r="AB48" s="1273" t="s">
        <v>221</v>
      </c>
      <c r="AC48" s="1274"/>
      <c r="AD48" s="1274"/>
      <c r="AE48" s="1274"/>
      <c r="AF48" s="1274"/>
      <c r="AG48" s="1274"/>
      <c r="AH48" s="1274"/>
      <c r="AI48" s="1274"/>
      <c r="AJ48" s="1275"/>
      <c r="AK48" s="1282" t="s">
        <v>222</v>
      </c>
      <c r="AL48" s="1283"/>
      <c r="AM48" s="1283"/>
      <c r="AN48" s="1283"/>
      <c r="AO48" s="1283"/>
      <c r="AP48" s="1283"/>
      <c r="AQ48" s="1283"/>
      <c r="AR48" s="1283"/>
      <c r="AS48" s="1283"/>
      <c r="AT48" s="1283"/>
      <c r="AU48" s="1283"/>
      <c r="AV48" s="1283"/>
      <c r="AW48" s="1283"/>
      <c r="AX48" s="1283"/>
      <c r="AY48" s="1283"/>
      <c r="AZ48" s="1284"/>
    </row>
    <row r="49" spans="2:11" ht="15" customHeight="1" thickBot="1">
      <c r="B49"/>
      <c r="C49"/>
      <c r="D49"/>
      <c r="E49"/>
      <c r="F49"/>
      <c r="G49"/>
      <c r="H49"/>
      <c r="I49"/>
      <c r="J49"/>
      <c r="K49"/>
    </row>
    <row r="50" spans="2:52" ht="67.5" customHeight="1" thickBot="1">
      <c r="B50"/>
      <c r="C50"/>
      <c r="D50"/>
      <c r="E50"/>
      <c r="F50"/>
      <c r="G50"/>
      <c r="H50"/>
      <c r="I50"/>
      <c r="J50"/>
      <c r="K50"/>
      <c r="AB50" s="1346" t="s">
        <v>116</v>
      </c>
      <c r="AC50" s="1347"/>
      <c r="AD50" s="1347"/>
      <c r="AE50" s="1347"/>
      <c r="AF50" s="1347"/>
      <c r="AG50" s="1347"/>
      <c r="AH50" s="1347"/>
      <c r="AI50" s="1347"/>
      <c r="AJ50" s="1347"/>
      <c r="AK50" s="1347"/>
      <c r="AL50" s="1347"/>
      <c r="AM50" s="1347"/>
      <c r="AN50" s="1347"/>
      <c r="AO50" s="1347"/>
      <c r="AP50" s="1347"/>
      <c r="AQ50" s="1347"/>
      <c r="AR50" s="1347"/>
      <c r="AS50" s="1347"/>
      <c r="AT50" s="1347"/>
      <c r="AU50" s="1347"/>
      <c r="AV50" s="1347"/>
      <c r="AW50" s="1347"/>
      <c r="AX50" s="1347"/>
      <c r="AY50" s="1347"/>
      <c r="AZ50" s="1348"/>
    </row>
    <row r="51" spans="2:11" ht="15.75" thickBot="1">
      <c r="B51" s="234" t="s">
        <v>64</v>
      </c>
      <c r="C51" s="235"/>
      <c r="D51" s="235"/>
      <c r="E51" s="235"/>
      <c r="F51" s="235"/>
      <c r="G51" s="235"/>
      <c r="H51" s="235"/>
      <c r="I51" s="235"/>
      <c r="J51" s="235"/>
      <c r="K51" s="236"/>
    </row>
    <row r="52" spans="2:37" ht="15.75" thickBot="1">
      <c r="B52" s="1310"/>
      <c r="C52" s="1311"/>
      <c r="D52" s="1312"/>
      <c r="E52" s="256" t="s">
        <v>65</v>
      </c>
      <c r="F52" s="249"/>
      <c r="G52" s="249"/>
      <c r="H52" s="249"/>
      <c r="I52" s="249"/>
      <c r="J52" s="249"/>
      <c r="K52" s="250"/>
      <c r="AB52" s="234" t="s">
        <v>64</v>
      </c>
      <c r="AC52" s="235"/>
      <c r="AD52" s="235"/>
      <c r="AE52" s="235"/>
      <c r="AF52" s="235"/>
      <c r="AG52" s="235"/>
      <c r="AH52" s="235"/>
      <c r="AI52" s="235"/>
      <c r="AJ52" s="235"/>
      <c r="AK52" s="236"/>
    </row>
    <row r="53" spans="2:37" ht="12.75" thickBot="1">
      <c r="B53" s="1313"/>
      <c r="C53" s="1314"/>
      <c r="D53" s="1315"/>
      <c r="E53" s="256" t="s">
        <v>66</v>
      </c>
      <c r="F53" s="249"/>
      <c r="G53" s="249"/>
      <c r="H53" s="249"/>
      <c r="I53" s="249"/>
      <c r="J53" s="249"/>
      <c r="K53" s="250"/>
      <c r="AB53" s="1349"/>
      <c r="AC53" s="1350"/>
      <c r="AD53" s="1351"/>
      <c r="AE53" s="256" t="s">
        <v>65</v>
      </c>
      <c r="AF53" s="249"/>
      <c r="AG53" s="249"/>
      <c r="AH53" s="249"/>
      <c r="AI53" s="249"/>
      <c r="AJ53" s="249"/>
      <c r="AK53" s="250"/>
    </row>
    <row r="54" spans="28:37" ht="12.75" thickBot="1">
      <c r="AB54" s="1352"/>
      <c r="AC54" s="1353"/>
      <c r="AD54" s="1354"/>
      <c r="AE54" s="256" t="s">
        <v>67</v>
      </c>
      <c r="AF54" s="249"/>
      <c r="AG54" s="249"/>
      <c r="AH54" s="249"/>
      <c r="AI54" s="249"/>
      <c r="AJ54" s="249"/>
      <c r="AK54" s="250"/>
    </row>
    <row r="55" spans="28:37" ht="12.75" thickBot="1">
      <c r="AB55" s="1313"/>
      <c r="AC55" s="1314"/>
      <c r="AD55" s="1315"/>
      <c r="AE55" s="256" t="s">
        <v>66</v>
      </c>
      <c r="AF55" s="249"/>
      <c r="AG55" s="249"/>
      <c r="AH55" s="249"/>
      <c r="AI55" s="249"/>
      <c r="AJ55" s="249"/>
      <c r="AK55" s="250"/>
    </row>
  </sheetData>
  <sheetProtection/>
  <mergeCells count="156">
    <mergeCell ref="AB55:AD55"/>
    <mergeCell ref="AE55:AK55"/>
    <mergeCell ref="AB50:AZ50"/>
    <mergeCell ref="AB52:AK52"/>
    <mergeCell ref="AB53:AD53"/>
    <mergeCell ref="AE53:AK53"/>
    <mergeCell ref="AB54:AD54"/>
    <mergeCell ref="AE54:AK54"/>
    <mergeCell ref="AB46:AJ46"/>
    <mergeCell ref="AK46:AZ46"/>
    <mergeCell ref="AB47:AJ47"/>
    <mergeCell ref="AK47:AZ47"/>
    <mergeCell ref="AB48:AJ48"/>
    <mergeCell ref="AK48:AZ48"/>
    <mergeCell ref="AB43:AZ43"/>
    <mergeCell ref="AB44:AJ44"/>
    <mergeCell ref="AK44:AZ44"/>
    <mergeCell ref="AB45:AJ45"/>
    <mergeCell ref="AK45:AZ45"/>
    <mergeCell ref="AB39:AJ39"/>
    <mergeCell ref="AK39:AZ39"/>
    <mergeCell ref="AB40:AJ40"/>
    <mergeCell ref="AK40:AZ40"/>
    <mergeCell ref="AB41:AJ41"/>
    <mergeCell ref="AK41:AZ41"/>
    <mergeCell ref="AB36:AJ36"/>
    <mergeCell ref="AK36:AZ36"/>
    <mergeCell ref="AB37:AJ37"/>
    <mergeCell ref="AK37:AZ37"/>
    <mergeCell ref="AB38:AJ38"/>
    <mergeCell ref="AK38:AZ38"/>
    <mergeCell ref="AB33:AJ33"/>
    <mergeCell ref="AK33:AZ33"/>
    <mergeCell ref="AB34:AJ34"/>
    <mergeCell ref="AK34:AZ34"/>
    <mergeCell ref="AB35:AJ35"/>
    <mergeCell ref="AK35:AZ35"/>
    <mergeCell ref="AB30:AJ30"/>
    <mergeCell ref="AK30:AZ30"/>
    <mergeCell ref="AB31:AJ31"/>
    <mergeCell ref="AK31:AZ31"/>
    <mergeCell ref="AB32:AJ32"/>
    <mergeCell ref="AK32:AZ32"/>
    <mergeCell ref="AB27:AZ27"/>
    <mergeCell ref="AB28:AJ28"/>
    <mergeCell ref="AK28:AZ28"/>
    <mergeCell ref="AB29:AJ29"/>
    <mergeCell ref="AK29:AZ29"/>
    <mergeCell ref="AB23:AJ23"/>
    <mergeCell ref="AK23:AZ23"/>
    <mergeCell ref="AB24:AJ24"/>
    <mergeCell ref="AK24:AZ24"/>
    <mergeCell ref="AB25:AJ25"/>
    <mergeCell ref="AK25:AZ25"/>
    <mergeCell ref="B46:J46"/>
    <mergeCell ref="K45:Z45"/>
    <mergeCell ref="AB11:AZ12"/>
    <mergeCell ref="AB14:AZ14"/>
    <mergeCell ref="AB15:AJ15"/>
    <mergeCell ref="AK15:AZ15"/>
    <mergeCell ref="AB16:AJ16"/>
    <mergeCell ref="AK16:AZ16"/>
    <mergeCell ref="AB17:AJ17"/>
    <mergeCell ref="AK17:AZ17"/>
    <mergeCell ref="AK18:AZ18"/>
    <mergeCell ref="AB19:AJ19"/>
    <mergeCell ref="AK19:AZ19"/>
    <mergeCell ref="AB20:AJ20"/>
    <mergeCell ref="AK20:AZ20"/>
    <mergeCell ref="AB22:AZ22"/>
    <mergeCell ref="B11:Z12"/>
    <mergeCell ref="B27:Z27"/>
    <mergeCell ref="K28:Z28"/>
    <mergeCell ref="B44:J44"/>
    <mergeCell ref="K44:Z44"/>
    <mergeCell ref="B40:J40"/>
    <mergeCell ref="K40:Z40"/>
    <mergeCell ref="B25:J25"/>
    <mergeCell ref="K25:Z25"/>
    <mergeCell ref="B43:Z43"/>
    <mergeCell ref="B32:J32"/>
    <mergeCell ref="B17:J17"/>
    <mergeCell ref="B20:J20"/>
    <mergeCell ref="K18:Z18"/>
    <mergeCell ref="K29:Z29"/>
    <mergeCell ref="B30:J30"/>
    <mergeCell ref="K30:Z30"/>
    <mergeCell ref="K23:Z23"/>
    <mergeCell ref="B24:J24"/>
    <mergeCell ref="K24:Z24"/>
    <mergeCell ref="B19:J19"/>
    <mergeCell ref="K17:Z17"/>
    <mergeCell ref="K19:Z19"/>
    <mergeCell ref="K20:Z20"/>
    <mergeCell ref="B22:Z22"/>
    <mergeCell ref="B23:J23"/>
    <mergeCell ref="B35:J35"/>
    <mergeCell ref="K35:Z35"/>
    <mergeCell ref="B36:J36"/>
    <mergeCell ref="K36:Z36"/>
    <mergeCell ref="B37:J37"/>
    <mergeCell ref="K37:Z37"/>
    <mergeCell ref="K47:Z47"/>
    <mergeCell ref="B52:D52"/>
    <mergeCell ref="E52:K52"/>
    <mergeCell ref="B53:D53"/>
    <mergeCell ref="E53:K53"/>
    <mergeCell ref="B51:K51"/>
    <mergeCell ref="B28:J28"/>
    <mergeCell ref="B29:J29"/>
    <mergeCell ref="B41:J41"/>
    <mergeCell ref="K41:Z41"/>
    <mergeCell ref="B31:J31"/>
    <mergeCell ref="K31:Z31"/>
    <mergeCell ref="B33:J33"/>
    <mergeCell ref="K33:Z33"/>
    <mergeCell ref="B34:J34"/>
    <mergeCell ref="K34:Z34"/>
    <mergeCell ref="K32:Z32"/>
    <mergeCell ref="B48:J48"/>
    <mergeCell ref="K48:Z48"/>
    <mergeCell ref="B47:J47"/>
    <mergeCell ref="B45:J45"/>
    <mergeCell ref="B39:J39"/>
    <mergeCell ref="K39:Z39"/>
    <mergeCell ref="B38:J38"/>
    <mergeCell ref="K38:Z38"/>
    <mergeCell ref="K46:Z46"/>
    <mergeCell ref="B14:Z14"/>
    <mergeCell ref="B15:J15"/>
    <mergeCell ref="K15:Z15"/>
    <mergeCell ref="B16:J16"/>
    <mergeCell ref="K16:Z16"/>
    <mergeCell ref="A1:C3"/>
    <mergeCell ref="D1:L2"/>
    <mergeCell ref="M1:X2"/>
    <mergeCell ref="D3:L3"/>
    <mergeCell ref="M3:X3"/>
    <mergeCell ref="M4:O4"/>
    <mergeCell ref="P4:X4"/>
    <mergeCell ref="P5:X5"/>
    <mergeCell ref="M6:O6"/>
    <mergeCell ref="P6:X6"/>
    <mergeCell ref="P7:X7"/>
    <mergeCell ref="M7:O7"/>
    <mergeCell ref="M5:O5"/>
    <mergeCell ref="A9:C9"/>
    <mergeCell ref="D9:E9"/>
    <mergeCell ref="F9:I9"/>
    <mergeCell ref="J9:L9"/>
    <mergeCell ref="A4:L4"/>
    <mergeCell ref="A7:C7"/>
    <mergeCell ref="D7:H7"/>
    <mergeCell ref="I7:J7"/>
    <mergeCell ref="K7:L7"/>
    <mergeCell ref="A5:L6"/>
  </mergeCells>
  <conditionalFormatting sqref="D7:H7">
    <cfRule type="expression" priority="1" dxfId="0" stopIfTrue="1">
      <formula>$D$7=""</formula>
    </cfRule>
  </conditionalFormatting>
  <conditionalFormatting sqref="K7:L7">
    <cfRule type="expression" priority="2" dxfId="0" stopIfTrue="1">
      <formula>$K$7=""</formula>
    </cfRule>
  </conditionalFormatting>
  <conditionalFormatting sqref="M3:X3">
    <cfRule type="expression" priority="3" dxfId="0" stopIfTrue="1">
      <formula>$M$1=""</formula>
    </cfRule>
  </conditionalFormatting>
  <conditionalFormatting sqref="M1:X2">
    <cfRule type="cellIs" priority="4" dxfId="0" operator="equal" stopIfTrue="1">
      <formula>""</formula>
    </cfRule>
  </conditionalFormatting>
  <printOptions/>
  <pageMargins left="0.7480314960629921" right="0.3937007874015748" top="0.3937007874015748" bottom="0.3937007874015748" header="0" footer="0"/>
  <pageSetup fitToHeight="1" fitToWidth="1" horizontalDpi="300" verticalDpi="300" orientation="portrait" paperSize="9" scale="60" r:id="rId1"/>
</worksheet>
</file>

<file path=xl/worksheets/sheet17.xml><?xml version="1.0" encoding="utf-8"?>
<worksheet xmlns="http://schemas.openxmlformats.org/spreadsheetml/2006/main" xmlns:r="http://schemas.openxmlformats.org/officeDocument/2006/relationships">
  <sheetPr>
    <tabColor theme="0" tint="-0.3499799966812134"/>
  </sheetPr>
  <dimension ref="A1:A1"/>
  <sheetViews>
    <sheetView zoomScalePageLayoutView="0" workbookViewId="0" topLeftCell="A1">
      <selection activeCell="Q37" sqref="Q37"/>
    </sheetView>
  </sheetViews>
  <sheetFormatPr defaultColWidth="9.140625" defaultRowHeight="12.75"/>
  <sheetData/>
  <sheetProtection sheet="1"/>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3:B10"/>
  <sheetViews>
    <sheetView zoomScalePageLayoutView="0" workbookViewId="0" topLeftCell="A1">
      <selection activeCell="H17" sqref="H17"/>
    </sheetView>
  </sheetViews>
  <sheetFormatPr defaultColWidth="9.140625" defaultRowHeight="12.75"/>
  <sheetData>
    <row r="3" ht="12">
      <c r="B3" t="s">
        <v>356</v>
      </c>
    </row>
    <row r="4" ht="12">
      <c r="B4" s="129" t="s">
        <v>360</v>
      </c>
    </row>
    <row r="5" ht="12">
      <c r="B5" s="129" t="s">
        <v>364</v>
      </c>
    </row>
    <row r="6" ht="12">
      <c r="B6" s="129" t="s">
        <v>373</v>
      </c>
    </row>
    <row r="7" ht="12">
      <c r="B7" t="s">
        <v>357</v>
      </c>
    </row>
    <row r="8" ht="12">
      <c r="B8" t="s">
        <v>358</v>
      </c>
    </row>
    <row r="9" ht="12">
      <c r="B9" s="129" t="s">
        <v>365</v>
      </c>
    </row>
    <row r="10" ht="12">
      <c r="B10" s="129" t="s">
        <v>375</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68" t="s">
        <v>250</v>
      </c>
      <c r="C1" s="68"/>
      <c r="D1" s="76"/>
      <c r="E1" s="76"/>
      <c r="F1" s="76"/>
    </row>
    <row r="2" spans="2:6" ht="12.75">
      <c r="B2" s="68" t="s">
        <v>251</v>
      </c>
      <c r="C2" s="68"/>
      <c r="D2" s="76"/>
      <c r="E2" s="76"/>
      <c r="F2" s="76"/>
    </row>
    <row r="3" spans="2:6" ht="12">
      <c r="B3" s="69"/>
      <c r="C3" s="69"/>
      <c r="D3" s="77"/>
      <c r="E3" s="77"/>
      <c r="F3" s="77"/>
    </row>
    <row r="4" spans="2:6" ht="49.5">
      <c r="B4" s="69" t="s">
        <v>252</v>
      </c>
      <c r="C4" s="69"/>
      <c r="D4" s="77"/>
      <c r="E4" s="77"/>
      <c r="F4" s="77"/>
    </row>
    <row r="5" spans="2:6" ht="12">
      <c r="B5" s="69"/>
      <c r="C5" s="69"/>
      <c r="D5" s="77"/>
      <c r="E5" s="77"/>
      <c r="F5" s="77"/>
    </row>
    <row r="6" spans="2:6" ht="25.5">
      <c r="B6" s="68" t="s">
        <v>253</v>
      </c>
      <c r="C6" s="68"/>
      <c r="D6" s="76"/>
      <c r="E6" s="76" t="s">
        <v>254</v>
      </c>
      <c r="F6" s="76" t="s">
        <v>255</v>
      </c>
    </row>
    <row r="7" spans="2:6" ht="12.75" thickBot="1">
      <c r="B7" s="69"/>
      <c r="C7" s="69"/>
      <c r="D7" s="77"/>
      <c r="E7" s="77"/>
      <c r="F7" s="77"/>
    </row>
    <row r="8" spans="2:6" ht="24.75">
      <c r="B8" s="70" t="s">
        <v>256</v>
      </c>
      <c r="C8" s="71"/>
      <c r="D8" s="78"/>
      <c r="E8" s="78">
        <v>1</v>
      </c>
      <c r="F8" s="79"/>
    </row>
    <row r="9" spans="2:6" ht="25.5" thickBot="1">
      <c r="B9" s="72"/>
      <c r="C9" s="73"/>
      <c r="D9" s="80"/>
      <c r="E9" s="81" t="s">
        <v>257</v>
      </c>
      <c r="F9" s="82" t="s">
        <v>258</v>
      </c>
    </row>
    <row r="10" spans="2:6" ht="12">
      <c r="B10" s="69"/>
      <c r="C10" s="69"/>
      <c r="D10" s="77"/>
      <c r="E10" s="77"/>
      <c r="F10" s="77"/>
    </row>
    <row r="11" spans="2:6" ht="12">
      <c r="B11" s="69"/>
      <c r="C11" s="69"/>
      <c r="D11" s="77"/>
      <c r="E11" s="77"/>
      <c r="F11" s="77"/>
    </row>
    <row r="12" spans="2:6" ht="12.75">
      <c r="B12" s="68" t="s">
        <v>259</v>
      </c>
      <c r="C12" s="68"/>
      <c r="D12" s="76"/>
      <c r="E12" s="76"/>
      <c r="F12" s="76"/>
    </row>
    <row r="13" spans="2:6" ht="12.75" thickBot="1">
      <c r="B13" s="69"/>
      <c r="C13" s="69"/>
      <c r="D13" s="77"/>
      <c r="E13" s="77"/>
      <c r="F13" s="77"/>
    </row>
    <row r="14" spans="2:6" ht="37.5" thickBot="1">
      <c r="B14" s="74" t="s">
        <v>260</v>
      </c>
      <c r="C14" s="75"/>
      <c r="D14" s="83"/>
      <c r="E14" s="83">
        <v>70</v>
      </c>
      <c r="F14" s="84" t="s">
        <v>258</v>
      </c>
    </row>
    <row r="15" spans="2:6" ht="12">
      <c r="B15" s="69"/>
      <c r="C15" s="69"/>
      <c r="D15" s="77"/>
      <c r="E15" s="77"/>
      <c r="F15" s="77"/>
    </row>
  </sheetData>
  <sheetProtection/>
  <hyperlinks>
    <hyperlink ref="E9" location="'Bemærkning er registeringsark'!A1" display="'Bemærkning er registeringsark'!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X49"/>
  <sheetViews>
    <sheetView zoomScale="80" zoomScaleNormal="80" zoomScalePageLayoutView="0" workbookViewId="0" topLeftCell="A1">
      <selection activeCell="P40" sqref="P40"/>
    </sheetView>
  </sheetViews>
  <sheetFormatPr defaultColWidth="9.140625" defaultRowHeight="12.75"/>
  <cols>
    <col min="14" max="14" width="7.8515625" style="0" customWidth="1"/>
    <col min="15" max="15" width="14.28125" style="0" customWidth="1"/>
    <col min="16" max="16" width="8.8515625" style="0" customWidth="1"/>
    <col min="17" max="17" width="3.57421875" style="0" customWidth="1"/>
    <col min="18" max="18" width="27.421875" style="0" customWidth="1"/>
    <col min="20" max="20" width="6.7109375" style="0" customWidth="1"/>
    <col min="21" max="21" width="3.28125" style="0" customWidth="1"/>
    <col min="22" max="22" width="8.8515625" style="0" customWidth="1"/>
    <col min="23" max="23" width="3.8515625" style="0" customWidth="1"/>
    <col min="24" max="24" width="3.0039062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IF(Oplysningsside!I50="",IF(Oplysningsside!I48="","",Oplysningsside!I48),Oplysningsside!I50)</f>
      </c>
      <c r="P5" s="453" t="s">
        <v>204</v>
      </c>
      <c r="Q5" s="450"/>
      <c r="R5" s="128" t="s">
        <v>205</v>
      </c>
      <c r="S5" s="301" t="s">
        <v>203</v>
      </c>
      <c r="T5" s="302"/>
      <c r="U5" s="302"/>
      <c r="V5" s="450">
        <f>IF(Oplysningsside!O50="",IF(Oplysningsside!O48="","",Oplysningsside!O48),Oplysningsside!O50)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26"/>
      <c r="C13" s="426"/>
      <c r="D13" s="426"/>
      <c r="E13" s="426"/>
      <c r="F13" s="426"/>
      <c r="G13" s="426"/>
      <c r="H13" s="426"/>
      <c r="I13" s="426"/>
      <c r="J13" s="426"/>
      <c r="K13" s="426"/>
      <c r="L13" s="426"/>
      <c r="M13" s="426"/>
      <c r="N13" s="427"/>
      <c r="O13" s="35"/>
      <c r="P13" s="35"/>
      <c r="Q13" s="35"/>
    </row>
    <row r="14" spans="1:17" ht="12.75" thickBot="1">
      <c r="A14" s="428"/>
      <c r="B14" s="429"/>
      <c r="C14" s="429"/>
      <c r="D14" s="429"/>
      <c r="E14" s="429"/>
      <c r="F14" s="429"/>
      <c r="G14" s="429"/>
      <c r="H14" s="429"/>
      <c r="I14" s="429"/>
      <c r="J14" s="429"/>
      <c r="K14" s="429"/>
      <c r="L14" s="429"/>
      <c r="M14" s="429"/>
      <c r="N14" s="430"/>
      <c r="O14" s="35"/>
      <c r="P14" s="35"/>
      <c r="Q14" s="35"/>
    </row>
    <row r="15" spans="1:17" ht="12">
      <c r="A15" s="440" t="s">
        <v>1</v>
      </c>
      <c r="B15" s="441"/>
      <c r="C15" s="441"/>
      <c r="D15" s="441"/>
      <c r="E15" s="434"/>
      <c r="F15" s="435"/>
      <c r="G15" s="435"/>
      <c r="H15" s="435"/>
      <c r="I15" s="435"/>
      <c r="J15" s="435"/>
      <c r="K15" s="435"/>
      <c r="L15" s="435"/>
      <c r="M15" s="435"/>
      <c r="N15" s="436"/>
      <c r="O15" s="35"/>
      <c r="P15" s="35"/>
      <c r="Q15" s="35"/>
    </row>
    <row r="16" spans="1:17" ht="12">
      <c r="A16" s="408" t="s">
        <v>16</v>
      </c>
      <c r="B16" s="409"/>
      <c r="C16" s="409"/>
      <c r="D16" s="410"/>
      <c r="E16" s="431"/>
      <c r="F16" s="432"/>
      <c r="G16" s="432"/>
      <c r="H16" s="432"/>
      <c r="I16" s="432"/>
      <c r="J16" s="432"/>
      <c r="K16" s="432"/>
      <c r="L16" s="432"/>
      <c r="M16" s="432"/>
      <c r="N16" s="433"/>
      <c r="O16" s="35"/>
      <c r="P16" s="35"/>
      <c r="Q16" s="35"/>
    </row>
    <row r="17" spans="1:17" ht="12">
      <c r="A17" s="408" t="s">
        <v>17</v>
      </c>
      <c r="B17" s="409"/>
      <c r="C17" s="409"/>
      <c r="D17" s="410"/>
      <c r="E17" s="431"/>
      <c r="F17" s="432"/>
      <c r="G17" s="432"/>
      <c r="H17" s="432"/>
      <c r="I17" s="432"/>
      <c r="J17" s="432"/>
      <c r="K17" s="432"/>
      <c r="L17" s="432"/>
      <c r="M17" s="432"/>
      <c r="N17" s="433"/>
      <c r="O17" s="35"/>
      <c r="P17" s="35"/>
      <c r="Q17" s="35"/>
    </row>
    <row r="18" spans="1:17" ht="12">
      <c r="A18" s="408" t="s">
        <v>135</v>
      </c>
      <c r="B18" s="409"/>
      <c r="C18" s="409"/>
      <c r="D18" s="410"/>
      <c r="E18" s="431"/>
      <c r="F18" s="432"/>
      <c r="G18" s="432"/>
      <c r="H18" s="432"/>
      <c r="I18" s="432"/>
      <c r="J18" s="432"/>
      <c r="K18" s="432"/>
      <c r="L18" s="432"/>
      <c r="M18" s="432"/>
      <c r="N18" s="433"/>
      <c r="O18" s="35"/>
      <c r="P18" s="35"/>
      <c r="Q18" s="35"/>
    </row>
    <row r="19" spans="1:17" ht="12">
      <c r="A19" s="437" t="s">
        <v>136</v>
      </c>
      <c r="B19" s="438"/>
      <c r="C19" s="438"/>
      <c r="D19" s="439"/>
      <c r="E19" s="431"/>
      <c r="F19" s="432"/>
      <c r="G19" s="432"/>
      <c r="H19" s="432"/>
      <c r="I19" s="432"/>
      <c r="J19" s="432"/>
      <c r="K19" s="432"/>
      <c r="L19" s="432"/>
      <c r="M19" s="432"/>
      <c r="N19" s="433"/>
      <c r="O19" s="35"/>
      <c r="P19" s="35"/>
      <c r="Q19" s="35"/>
    </row>
    <row r="20" spans="1:17" ht="12">
      <c r="A20" s="408" t="s">
        <v>49</v>
      </c>
      <c r="B20" s="409"/>
      <c r="C20" s="409"/>
      <c r="D20" s="410"/>
      <c r="E20" s="431"/>
      <c r="F20" s="432"/>
      <c r="G20" s="432"/>
      <c r="H20" s="432"/>
      <c r="I20" s="432"/>
      <c r="J20" s="432"/>
      <c r="K20" s="432"/>
      <c r="L20" s="432"/>
      <c r="M20" s="432"/>
      <c r="N20" s="433"/>
      <c r="O20" s="35"/>
      <c r="P20" s="35"/>
      <c r="Q20" s="35"/>
    </row>
    <row r="21" spans="1:17" ht="12">
      <c r="A21" s="408" t="s">
        <v>50</v>
      </c>
      <c r="B21" s="409"/>
      <c r="C21" s="409"/>
      <c r="D21" s="410"/>
      <c r="E21" s="431"/>
      <c r="F21" s="432"/>
      <c r="G21" s="432"/>
      <c r="H21" s="432"/>
      <c r="I21" s="432"/>
      <c r="J21" s="432"/>
      <c r="K21" s="432"/>
      <c r="L21" s="432"/>
      <c r="M21" s="432"/>
      <c r="N21" s="433"/>
      <c r="O21" s="35"/>
      <c r="P21" s="35"/>
      <c r="Q21" s="35"/>
    </row>
    <row r="22" spans="1:17" ht="12">
      <c r="A22" s="408" t="s">
        <v>12</v>
      </c>
      <c r="B22" s="409"/>
      <c r="C22" s="409"/>
      <c r="D22" s="410"/>
      <c r="E22" s="431"/>
      <c r="F22" s="432"/>
      <c r="G22" s="432"/>
      <c r="H22" s="432"/>
      <c r="I22" s="432"/>
      <c r="J22" s="432"/>
      <c r="K22" s="432"/>
      <c r="L22" s="432"/>
      <c r="M22" s="432"/>
      <c r="N22" s="433"/>
      <c r="O22" s="37"/>
      <c r="P22" s="35"/>
      <c r="Q22" s="35"/>
    </row>
    <row r="23" spans="1:17" ht="12.75" thickBot="1">
      <c r="A23" s="442" t="s">
        <v>137</v>
      </c>
      <c r="B23" s="443"/>
      <c r="C23" s="443"/>
      <c r="D23" s="443"/>
      <c r="E23" s="444" t="s">
        <v>53</v>
      </c>
      <c r="F23" s="445"/>
      <c r="G23" s="445"/>
      <c r="H23" s="445"/>
      <c r="I23" s="445"/>
      <c r="J23" s="445"/>
      <c r="K23" s="445"/>
      <c r="L23" s="445"/>
      <c r="M23" s="445"/>
      <c r="N23" s="446"/>
      <c r="O23" s="38"/>
      <c r="P23" s="35"/>
      <c r="Q23" s="35"/>
    </row>
    <row r="24" spans="1:17" ht="12">
      <c r="A24" s="39"/>
      <c r="B24" s="40"/>
      <c r="C24" s="40"/>
      <c r="D24" s="40"/>
      <c r="E24" s="36"/>
      <c r="F24" s="36"/>
      <c r="G24" s="36"/>
      <c r="H24" s="36"/>
      <c r="I24" s="36"/>
      <c r="J24" s="36"/>
      <c r="K24" s="36"/>
      <c r="L24" s="36"/>
      <c r="M24" s="36"/>
      <c r="N24" s="35"/>
      <c r="O24" s="35"/>
      <c r="P24" s="35"/>
      <c r="Q24" s="41"/>
    </row>
    <row r="25" spans="1:17" ht="12.75" thickBot="1">
      <c r="A25" s="39"/>
      <c r="B25" s="40"/>
      <c r="C25" s="40"/>
      <c r="D25" s="40"/>
      <c r="E25" s="36"/>
      <c r="F25" s="36"/>
      <c r="G25" s="36"/>
      <c r="H25" s="36"/>
      <c r="I25" s="36"/>
      <c r="J25" s="36"/>
      <c r="K25" s="36"/>
      <c r="L25" s="36"/>
      <c r="M25" s="36"/>
      <c r="N25" s="35"/>
      <c r="O25" s="35"/>
      <c r="P25" s="35"/>
      <c r="Q25" s="41"/>
    </row>
    <row r="26" spans="1:17" ht="12">
      <c r="A26" s="411" t="s">
        <v>138</v>
      </c>
      <c r="B26" s="412"/>
      <c r="C26" s="412"/>
      <c r="D26" s="412"/>
      <c r="E26" s="412"/>
      <c r="F26" s="412"/>
      <c r="G26" s="412"/>
      <c r="H26" s="412"/>
      <c r="I26" s="412"/>
      <c r="J26" s="412"/>
      <c r="K26" s="412"/>
      <c r="L26" s="412"/>
      <c r="M26" s="412"/>
      <c r="N26" s="413"/>
      <c r="O26" s="35"/>
      <c r="P26" s="35"/>
      <c r="Q26" s="35"/>
    </row>
    <row r="27" spans="1:17" ht="12.75" thickBot="1">
      <c r="A27" s="414"/>
      <c r="B27" s="415"/>
      <c r="C27" s="415"/>
      <c r="D27" s="415"/>
      <c r="E27" s="415"/>
      <c r="F27" s="415"/>
      <c r="G27" s="415"/>
      <c r="H27" s="415"/>
      <c r="I27" s="415"/>
      <c r="J27" s="415"/>
      <c r="K27" s="415"/>
      <c r="L27" s="415"/>
      <c r="M27" s="415"/>
      <c r="N27" s="416"/>
      <c r="O27" s="35"/>
      <c r="P27" s="35"/>
      <c r="Q27" s="35"/>
    </row>
    <row r="28" spans="1:17" ht="12">
      <c r="A28" s="49"/>
      <c r="B28" s="57"/>
      <c r="C28" s="406" t="s">
        <v>139</v>
      </c>
      <c r="D28" s="406"/>
      <c r="E28" s="406"/>
      <c r="F28" s="406"/>
      <c r="G28" s="406"/>
      <c r="H28" s="407"/>
      <c r="I28" s="406" t="s">
        <v>140</v>
      </c>
      <c r="J28" s="406"/>
      <c r="K28" s="406"/>
      <c r="L28" s="406"/>
      <c r="M28" s="406"/>
      <c r="N28" s="407"/>
      <c r="O28" s="35"/>
      <c r="P28" s="35"/>
      <c r="Q28" s="35"/>
    </row>
    <row r="29" spans="1:17" ht="12">
      <c r="A29" s="421" t="s">
        <v>141</v>
      </c>
      <c r="B29" s="422"/>
      <c r="C29" s="419" t="s">
        <v>142</v>
      </c>
      <c r="D29" s="420"/>
      <c r="E29" s="423" t="s">
        <v>143</v>
      </c>
      <c r="F29" s="424"/>
      <c r="G29" s="424" t="s">
        <v>144</v>
      </c>
      <c r="H29" s="449"/>
      <c r="I29" s="419" t="s">
        <v>142</v>
      </c>
      <c r="J29" s="420"/>
      <c r="K29" s="417" t="s">
        <v>143</v>
      </c>
      <c r="L29" s="418"/>
      <c r="M29" s="447" t="s">
        <v>144</v>
      </c>
      <c r="N29" s="448"/>
      <c r="O29" s="35"/>
      <c r="P29" s="35"/>
      <c r="Q29" s="35"/>
    </row>
    <row r="30" spans="1:17" ht="12">
      <c r="A30" s="391" t="s">
        <v>121</v>
      </c>
      <c r="B30" s="400"/>
      <c r="C30" s="391" t="str">
        <f>IF($E$30="","0",$E$30)</f>
        <v>0</v>
      </c>
      <c r="D30" s="392"/>
      <c r="E30" s="398"/>
      <c r="F30" s="399"/>
      <c r="G30" s="393" t="str">
        <f>IF(E30="","-",E30-C30)</f>
        <v>-</v>
      </c>
      <c r="H30" s="394"/>
      <c r="I30" s="391" t="str">
        <f>IF($K$30="","0",$K$30)</f>
        <v>0</v>
      </c>
      <c r="J30" s="392"/>
      <c r="K30" s="398"/>
      <c r="L30" s="399"/>
      <c r="M30" s="393" t="str">
        <f>IF(K30="","-",K30-I30)</f>
        <v>-</v>
      </c>
      <c r="N30" s="394"/>
      <c r="O30" s="35"/>
      <c r="P30" s="35"/>
      <c r="Q30" s="35"/>
    </row>
    <row r="31" spans="1:17" ht="12">
      <c r="A31" s="391" t="s">
        <v>145</v>
      </c>
      <c r="B31" s="400"/>
      <c r="C31" s="391">
        <f>+C30+300</f>
        <v>300</v>
      </c>
      <c r="D31" s="392"/>
      <c r="E31" s="398"/>
      <c r="F31" s="399"/>
      <c r="G31" s="393" t="str">
        <f>IF(E31="","-",E31-C31)</f>
        <v>-</v>
      </c>
      <c r="H31" s="394"/>
      <c r="I31" s="391">
        <f>+I30+300</f>
        <v>300</v>
      </c>
      <c r="J31" s="392"/>
      <c r="K31" s="398"/>
      <c r="L31" s="399"/>
      <c r="M31" s="393" t="str">
        <f>IF(K31="","-",K31-I31)</f>
        <v>-</v>
      </c>
      <c r="N31" s="394"/>
      <c r="O31" s="35"/>
      <c r="P31" s="35"/>
      <c r="Q31" s="35"/>
    </row>
    <row r="32" spans="1:14" ht="12">
      <c r="A32" s="391" t="s">
        <v>146</v>
      </c>
      <c r="B32" s="400"/>
      <c r="C32" s="391" t="str">
        <f>IF($E$30="","0",$E$30)</f>
        <v>0</v>
      </c>
      <c r="D32" s="392"/>
      <c r="E32" s="398"/>
      <c r="F32" s="399"/>
      <c r="G32" s="393" t="str">
        <f>IF(E32="","-",E32-C32)</f>
        <v>-</v>
      </c>
      <c r="H32" s="394"/>
      <c r="I32" s="391" t="str">
        <f>IF($K$30="","0",$K$30)</f>
        <v>0</v>
      </c>
      <c r="J32" s="392"/>
      <c r="K32" s="398"/>
      <c r="L32" s="399"/>
      <c r="M32" s="393" t="str">
        <f>IF(K32="","-",K32-I32)</f>
        <v>-</v>
      </c>
      <c r="N32" s="394"/>
    </row>
    <row r="33" spans="1:14" ht="12">
      <c r="A33" s="391" t="s">
        <v>147</v>
      </c>
      <c r="B33" s="400"/>
      <c r="C33" s="391">
        <f>+C30-300</f>
        <v>-300</v>
      </c>
      <c r="D33" s="392"/>
      <c r="E33" s="398"/>
      <c r="F33" s="399"/>
      <c r="G33" s="393" t="str">
        <f>IF(E33="","-",E33-C33)</f>
        <v>-</v>
      </c>
      <c r="H33" s="394"/>
      <c r="I33" s="391">
        <f>+I30-300</f>
        <v>-300</v>
      </c>
      <c r="J33" s="392"/>
      <c r="K33" s="398"/>
      <c r="L33" s="399"/>
      <c r="M33" s="393" t="str">
        <f>IF(K33="","-",K33-I33)</f>
        <v>-</v>
      </c>
      <c r="N33" s="394"/>
    </row>
    <row r="34" spans="1:14" ht="12.75" thickBot="1">
      <c r="A34" s="395" t="s">
        <v>148</v>
      </c>
      <c r="B34" s="396"/>
      <c r="C34" s="395" t="str">
        <f>IF($E$30="","0",$E$30)</f>
        <v>0</v>
      </c>
      <c r="D34" s="397"/>
      <c r="E34" s="404"/>
      <c r="F34" s="405"/>
      <c r="G34" s="393" t="str">
        <f>IF(E34="","-",E34-C34)</f>
        <v>-</v>
      </c>
      <c r="H34" s="394"/>
      <c r="I34" s="391" t="str">
        <f>IF($K$30="","0",$K$30)</f>
        <v>0</v>
      </c>
      <c r="J34" s="392"/>
      <c r="K34" s="404"/>
      <c r="L34" s="405"/>
      <c r="M34" s="393" t="str">
        <f>IF(K34="","-",K34-I34)</f>
        <v>-</v>
      </c>
      <c r="N34" s="394"/>
    </row>
    <row r="35" spans="1:14" ht="12.75" thickBot="1">
      <c r="A35" s="42"/>
      <c r="B35" s="42"/>
      <c r="C35" s="42"/>
      <c r="D35" s="42"/>
      <c r="E35" s="42"/>
      <c r="F35" s="42"/>
      <c r="G35" s="42"/>
      <c r="H35" s="42"/>
      <c r="I35" s="42"/>
      <c r="J35" s="42"/>
      <c r="K35" s="42"/>
      <c r="L35" s="42"/>
      <c r="M35" s="36"/>
      <c r="N35" s="35"/>
    </row>
    <row r="36" spans="1:14" ht="13.5" thickBot="1">
      <c r="A36" s="243" t="s">
        <v>43</v>
      </c>
      <c r="B36" s="244"/>
      <c r="C36" s="244"/>
      <c r="D36" s="244"/>
      <c r="E36" s="244"/>
      <c r="F36" s="244"/>
      <c r="G36" s="244"/>
      <c r="H36" s="244"/>
      <c r="I36" s="244"/>
      <c r="J36" s="244"/>
      <c r="K36" s="244"/>
      <c r="L36" s="244"/>
      <c r="M36" s="244"/>
      <c r="N36" s="245"/>
    </row>
    <row r="37" spans="1:14" ht="12">
      <c r="A37" s="246"/>
      <c r="B37" s="247"/>
      <c r="C37" s="247"/>
      <c r="D37" s="247"/>
      <c r="E37" s="247"/>
      <c r="F37" s="247"/>
      <c r="G37" s="247"/>
      <c r="H37" s="247"/>
      <c r="I37" s="247"/>
      <c r="J37" s="247"/>
      <c r="K37" s="247"/>
      <c r="L37" s="247"/>
      <c r="M37" s="247"/>
      <c r="N37" s="248"/>
    </row>
    <row r="38" spans="1:14" ht="12.75">
      <c r="A38" s="226"/>
      <c r="B38" s="227"/>
      <c r="C38" s="227"/>
      <c r="D38" s="227"/>
      <c r="E38" s="227"/>
      <c r="F38" s="227"/>
      <c r="G38" s="227"/>
      <c r="H38" s="227"/>
      <c r="I38" s="227"/>
      <c r="J38" s="227"/>
      <c r="K38" s="227"/>
      <c r="L38" s="227"/>
      <c r="M38" s="227"/>
      <c r="N38" s="228"/>
    </row>
    <row r="39" spans="1:14" ht="12">
      <c r="A39" s="388"/>
      <c r="B39" s="389"/>
      <c r="C39" s="389"/>
      <c r="D39" s="389"/>
      <c r="E39" s="389"/>
      <c r="F39" s="389"/>
      <c r="G39" s="389"/>
      <c r="H39" s="389"/>
      <c r="I39" s="389"/>
      <c r="J39" s="389"/>
      <c r="K39" s="389"/>
      <c r="L39" s="389"/>
      <c r="M39" s="389"/>
      <c r="N39" s="390"/>
    </row>
    <row r="40" spans="1:14" ht="12">
      <c r="A40" s="388"/>
      <c r="B40" s="389"/>
      <c r="C40" s="389"/>
      <c r="D40" s="389"/>
      <c r="E40" s="389"/>
      <c r="F40" s="389"/>
      <c r="G40" s="389"/>
      <c r="H40" s="389"/>
      <c r="I40" s="389"/>
      <c r="J40" s="389"/>
      <c r="K40" s="389"/>
      <c r="L40" s="389"/>
      <c r="M40" s="389"/>
      <c r="N40" s="390"/>
    </row>
    <row r="41" spans="1:14" ht="12">
      <c r="A41" s="388"/>
      <c r="B41" s="389"/>
      <c r="C41" s="389"/>
      <c r="D41" s="389"/>
      <c r="E41" s="389"/>
      <c r="F41" s="389"/>
      <c r="G41" s="389"/>
      <c r="H41" s="389"/>
      <c r="I41" s="389"/>
      <c r="J41" s="389"/>
      <c r="K41" s="389"/>
      <c r="L41" s="389"/>
      <c r="M41" s="389"/>
      <c r="N41" s="390"/>
    </row>
    <row r="42" spans="1:14" ht="12">
      <c r="A42" s="388"/>
      <c r="B42" s="389"/>
      <c r="C42" s="389"/>
      <c r="D42" s="389"/>
      <c r="E42" s="389"/>
      <c r="F42" s="389"/>
      <c r="G42" s="389"/>
      <c r="H42" s="389"/>
      <c r="I42" s="389"/>
      <c r="J42" s="389"/>
      <c r="K42" s="389"/>
      <c r="L42" s="389"/>
      <c r="M42" s="389"/>
      <c r="N42" s="390"/>
    </row>
    <row r="43" spans="1:14" ht="12">
      <c r="A43" s="388"/>
      <c r="B43" s="389"/>
      <c r="C43" s="389"/>
      <c r="D43" s="389"/>
      <c r="E43" s="389"/>
      <c r="F43" s="389"/>
      <c r="G43" s="389"/>
      <c r="H43" s="389"/>
      <c r="I43" s="389"/>
      <c r="J43" s="389"/>
      <c r="K43" s="389"/>
      <c r="L43" s="389"/>
      <c r="M43" s="389"/>
      <c r="N43" s="390"/>
    </row>
    <row r="44" spans="1:14" ht="12.75" thickBot="1">
      <c r="A44" s="401"/>
      <c r="B44" s="402"/>
      <c r="C44" s="402"/>
      <c r="D44" s="402"/>
      <c r="E44" s="402"/>
      <c r="F44" s="402"/>
      <c r="G44" s="402"/>
      <c r="H44" s="402"/>
      <c r="I44" s="402"/>
      <c r="J44" s="402"/>
      <c r="K44" s="402"/>
      <c r="L44" s="402"/>
      <c r="M44" s="402"/>
      <c r="N44" s="403"/>
    </row>
    <row r="45" spans="1:14" ht="12.75">
      <c r="A45" s="36"/>
      <c r="B45" s="36"/>
      <c r="C45" s="36"/>
      <c r="D45" s="36"/>
      <c r="E45" s="36"/>
      <c r="F45" s="36"/>
      <c r="G45" s="36"/>
      <c r="H45" s="43"/>
      <c r="I45" s="43"/>
      <c r="J45" s="43"/>
      <c r="K45" s="43"/>
      <c r="L45" s="43"/>
      <c r="M45" s="43"/>
      <c r="N45" s="35"/>
    </row>
    <row r="46" spans="1:14" ht="12">
      <c r="A46" s="36"/>
      <c r="B46" s="36"/>
      <c r="C46" s="36"/>
      <c r="D46" s="36"/>
      <c r="E46" s="36"/>
      <c r="F46" s="36"/>
      <c r="G46" s="36"/>
      <c r="H46" s="36"/>
      <c r="I46" s="36"/>
      <c r="J46" s="36"/>
      <c r="K46" s="36"/>
      <c r="L46" s="36"/>
      <c r="M46" s="36"/>
      <c r="N46" s="35"/>
    </row>
    <row r="47" spans="1:14" ht="12">
      <c r="A47" s="36"/>
      <c r="B47" s="36"/>
      <c r="C47" s="36"/>
      <c r="D47" s="36"/>
      <c r="E47" s="36"/>
      <c r="F47" s="36"/>
      <c r="G47" s="36"/>
      <c r="H47" s="36"/>
      <c r="I47" s="36"/>
      <c r="J47" s="36"/>
      <c r="K47" s="36"/>
      <c r="L47" s="36"/>
      <c r="M47" s="36"/>
      <c r="N47" s="35"/>
    </row>
    <row r="48" spans="1:13" ht="12">
      <c r="A48" s="36"/>
      <c r="B48" s="36"/>
      <c r="C48" s="36"/>
      <c r="D48" s="36"/>
      <c r="E48" s="36"/>
      <c r="F48" s="36"/>
      <c r="G48" s="36"/>
      <c r="H48" s="36"/>
      <c r="I48" s="36"/>
      <c r="J48" s="36"/>
      <c r="K48" s="36"/>
      <c r="L48" s="36"/>
      <c r="M48" s="36"/>
    </row>
    <row r="49" spans="1:13" ht="12">
      <c r="A49" s="36"/>
      <c r="B49" s="36"/>
      <c r="C49" s="36"/>
      <c r="D49" s="36"/>
      <c r="E49" s="36"/>
      <c r="F49" s="36"/>
      <c r="G49" s="36"/>
      <c r="H49" s="36"/>
      <c r="I49" s="36"/>
      <c r="J49" s="36"/>
      <c r="K49" s="36"/>
      <c r="L49" s="36"/>
      <c r="M49" s="36"/>
    </row>
  </sheetData>
  <sheetProtection sheet="1"/>
  <mergeCells count="99">
    <mergeCell ref="D3:L3"/>
    <mergeCell ref="M3:X3"/>
    <mergeCell ref="A4:L4"/>
    <mergeCell ref="M4:O4"/>
    <mergeCell ref="P4:X4"/>
    <mergeCell ref="A1:C3"/>
    <mergeCell ref="D1:L2"/>
    <mergeCell ref="M1:X2"/>
    <mergeCell ref="A11:C11"/>
    <mergeCell ref="D11:E11"/>
    <mergeCell ref="I7:J7"/>
    <mergeCell ref="M7:O7"/>
    <mergeCell ref="P7:X7"/>
    <mergeCell ref="A8:X9"/>
    <mergeCell ref="F11:I11"/>
    <mergeCell ref="J11:L11"/>
    <mergeCell ref="A7:C7"/>
    <mergeCell ref="D7:H7"/>
    <mergeCell ref="K7:L7"/>
    <mergeCell ref="A5:L6"/>
    <mergeCell ref="M6:O6"/>
    <mergeCell ref="P6:X6"/>
    <mergeCell ref="S5:U5"/>
    <mergeCell ref="V5:X5"/>
    <mergeCell ref="M5:N5"/>
    <mergeCell ref="P5:Q5"/>
    <mergeCell ref="C31:D31"/>
    <mergeCell ref="A21:D21"/>
    <mergeCell ref="E21:N21"/>
    <mergeCell ref="E20:N20"/>
    <mergeCell ref="A23:D23"/>
    <mergeCell ref="E22:N22"/>
    <mergeCell ref="E23:N23"/>
    <mergeCell ref="M29:N29"/>
    <mergeCell ref="C28:H28"/>
    <mergeCell ref="G29:H29"/>
    <mergeCell ref="A19:D19"/>
    <mergeCell ref="A20:D20"/>
    <mergeCell ref="A18:D18"/>
    <mergeCell ref="A15:D15"/>
    <mergeCell ref="A16:D16"/>
    <mergeCell ref="E19:N19"/>
    <mergeCell ref="A13:N14"/>
    <mergeCell ref="E16:N16"/>
    <mergeCell ref="E17:N17"/>
    <mergeCell ref="E18:N18"/>
    <mergeCell ref="A17:D17"/>
    <mergeCell ref="E15:N15"/>
    <mergeCell ref="I28:N28"/>
    <mergeCell ref="A22:D22"/>
    <mergeCell ref="A26:N27"/>
    <mergeCell ref="K29:L29"/>
    <mergeCell ref="I29:J29"/>
    <mergeCell ref="A29:B29"/>
    <mergeCell ref="C29:D29"/>
    <mergeCell ref="E29:F29"/>
    <mergeCell ref="A31:B31"/>
    <mergeCell ref="E32:F32"/>
    <mergeCell ref="M30:N30"/>
    <mergeCell ref="A32:B32"/>
    <mergeCell ref="C32:D32"/>
    <mergeCell ref="A30:B30"/>
    <mergeCell ref="C30:D30"/>
    <mergeCell ref="G31:H31"/>
    <mergeCell ref="E31:F31"/>
    <mergeCell ref="E30:F30"/>
    <mergeCell ref="G30:H30"/>
    <mergeCell ref="A44:N44"/>
    <mergeCell ref="M32:N32"/>
    <mergeCell ref="K33:L33"/>
    <mergeCell ref="K34:L34"/>
    <mergeCell ref="A41:N41"/>
    <mergeCell ref="E34:F34"/>
    <mergeCell ref="G33:H33"/>
    <mergeCell ref="G34:H34"/>
    <mergeCell ref="G32:H32"/>
    <mergeCell ref="M31:N31"/>
    <mergeCell ref="K32:L32"/>
    <mergeCell ref="I30:J30"/>
    <mergeCell ref="I31:J31"/>
    <mergeCell ref="I32:J32"/>
    <mergeCell ref="K30:L30"/>
    <mergeCell ref="K31:L31"/>
    <mergeCell ref="I33:J33"/>
    <mergeCell ref="I34:J34"/>
    <mergeCell ref="M33:N33"/>
    <mergeCell ref="A36:N36"/>
    <mergeCell ref="A34:B34"/>
    <mergeCell ref="C33:D33"/>
    <mergeCell ref="C34:D34"/>
    <mergeCell ref="E33:F33"/>
    <mergeCell ref="M34:N34"/>
    <mergeCell ref="A33:B33"/>
    <mergeCell ref="A42:N42"/>
    <mergeCell ref="A43:N43"/>
    <mergeCell ref="A37:N37"/>
    <mergeCell ref="A38:N38"/>
    <mergeCell ref="A40:N40"/>
    <mergeCell ref="A39:N39"/>
  </mergeCells>
  <conditionalFormatting sqref="M1:X2">
    <cfRule type="cellIs" priority="7" dxfId="0" operator="equal" stopIfTrue="1">
      <formula>""</formula>
    </cfRule>
  </conditionalFormatting>
  <conditionalFormatting sqref="G30:H34">
    <cfRule type="cellIs" priority="4" dxfId="7" operator="equal" stopIfTrue="1">
      <formula>"-"</formula>
    </cfRule>
    <cfRule type="cellIs" priority="5" dxfId="6" operator="between" stopIfTrue="1">
      <formula>-1</formula>
      <formula>1</formula>
    </cfRule>
    <cfRule type="cellIs" priority="6" dxfId="5" operator="notBetween" stopIfTrue="1">
      <formula>-1</formula>
      <formula>1</formula>
    </cfRule>
  </conditionalFormatting>
  <conditionalFormatting sqref="M30:N34">
    <cfRule type="cellIs" priority="1" dxfId="7" operator="equal" stopIfTrue="1">
      <formula>"-"</formula>
    </cfRule>
    <cfRule type="cellIs" priority="2" dxfId="6" operator="between" stopIfTrue="1">
      <formula>-1</formula>
      <formula>1</formula>
    </cfRule>
    <cfRule type="cellIs" priority="3" dxfId="5" operator="notBetween" stopIfTrue="1">
      <formula>-1</formula>
      <formul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X50"/>
  <sheetViews>
    <sheetView zoomScale="80" zoomScaleNormal="80" zoomScalePageLayoutView="0" workbookViewId="0" topLeftCell="A1">
      <selection activeCell="P25" sqref="P25"/>
    </sheetView>
  </sheetViews>
  <sheetFormatPr defaultColWidth="9.140625" defaultRowHeight="12.75"/>
  <cols>
    <col min="15" max="15" width="15.7109375" style="0" customWidth="1"/>
    <col min="16" max="16" width="13.140625" style="0" customWidth="1"/>
    <col min="18" max="18" width="10.57421875" style="0" customWidth="1"/>
    <col min="20" max="21" width="6.7109375" style="0" customWidth="1"/>
    <col min="22" max="22" width="8.8515625" style="0" customWidth="1"/>
    <col min="23" max="23" width="3.8515625" style="0" customWidth="1"/>
    <col min="24" max="24" width="2.42187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IF(Oplysningsside!I51="",IF(Oplysningsside!I48="","",Oplysningsside!I48),Oplysningsside!I51)</f>
      </c>
      <c r="P5" s="453" t="s">
        <v>204</v>
      </c>
      <c r="Q5" s="450"/>
      <c r="R5" s="128" t="s">
        <v>205</v>
      </c>
      <c r="S5" s="301" t="s">
        <v>203</v>
      </c>
      <c r="T5" s="302"/>
      <c r="U5" s="302"/>
      <c r="V5" s="450">
        <f>IF(Oplysningsside!O51="",IF(Oplysningsside!O48="","",Oplysningsside!O48),Oplysningsside!O51)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99"/>
      <c r="C13" s="499"/>
      <c r="D13" s="499"/>
      <c r="E13" s="499"/>
      <c r="F13" s="499"/>
      <c r="G13" s="499"/>
      <c r="H13" s="499"/>
      <c r="I13" s="499"/>
      <c r="J13" s="499"/>
      <c r="K13" s="499"/>
      <c r="L13" s="500"/>
      <c r="M13" s="44"/>
      <c r="N13" s="35"/>
      <c r="O13" s="35"/>
      <c r="P13" s="35"/>
      <c r="Q13" s="35"/>
    </row>
    <row r="14" spans="1:17" ht="12.75" thickBot="1">
      <c r="A14" s="501"/>
      <c r="B14" s="502"/>
      <c r="C14" s="502"/>
      <c r="D14" s="502"/>
      <c r="E14" s="502"/>
      <c r="F14" s="502"/>
      <c r="G14" s="502"/>
      <c r="H14" s="502"/>
      <c r="I14" s="502"/>
      <c r="J14" s="502"/>
      <c r="K14" s="502"/>
      <c r="L14" s="503"/>
      <c r="M14" s="44"/>
      <c r="N14" s="35"/>
      <c r="O14" s="35"/>
      <c r="P14" s="35"/>
      <c r="Q14" s="35"/>
    </row>
    <row r="15" spans="1:17" ht="12">
      <c r="A15" s="440" t="s">
        <v>1</v>
      </c>
      <c r="B15" s="441"/>
      <c r="C15" s="441"/>
      <c r="D15" s="507"/>
      <c r="E15" s="504"/>
      <c r="F15" s="505"/>
      <c r="G15" s="505"/>
      <c r="H15" s="505"/>
      <c r="I15" s="505"/>
      <c r="J15" s="505"/>
      <c r="K15" s="505"/>
      <c r="L15" s="506"/>
      <c r="M15" s="44"/>
      <c r="N15" s="35"/>
      <c r="O15" s="35"/>
      <c r="P15" s="35"/>
      <c r="Q15" s="35"/>
    </row>
    <row r="16" spans="1:17" ht="12">
      <c r="A16" s="408" t="s">
        <v>16</v>
      </c>
      <c r="B16" s="409"/>
      <c r="C16" s="409"/>
      <c r="D16" s="410"/>
      <c r="E16" s="488"/>
      <c r="F16" s="489"/>
      <c r="G16" s="489"/>
      <c r="H16" s="489"/>
      <c r="I16" s="489"/>
      <c r="J16" s="489"/>
      <c r="K16" s="489"/>
      <c r="L16" s="490"/>
      <c r="M16" s="44"/>
      <c r="N16" s="35"/>
      <c r="O16" s="35"/>
      <c r="P16" s="35"/>
      <c r="Q16" s="35"/>
    </row>
    <row r="17" spans="1:17" ht="12">
      <c r="A17" s="408" t="s">
        <v>17</v>
      </c>
      <c r="B17" s="409"/>
      <c r="C17" s="409"/>
      <c r="D17" s="410"/>
      <c r="E17" s="488"/>
      <c r="F17" s="489"/>
      <c r="G17" s="489"/>
      <c r="H17" s="489"/>
      <c r="I17" s="489"/>
      <c r="J17" s="489"/>
      <c r="K17" s="489"/>
      <c r="L17" s="490"/>
      <c r="M17" s="44"/>
      <c r="N17" s="35"/>
      <c r="O17" s="35"/>
      <c r="P17" s="35"/>
      <c r="Q17" s="35"/>
    </row>
    <row r="18" spans="1:17" ht="12">
      <c r="A18" s="408" t="s">
        <v>135</v>
      </c>
      <c r="B18" s="409"/>
      <c r="C18" s="409"/>
      <c r="D18" s="410"/>
      <c r="E18" s="488"/>
      <c r="F18" s="489"/>
      <c r="G18" s="489"/>
      <c r="H18" s="489"/>
      <c r="I18" s="489"/>
      <c r="J18" s="489"/>
      <c r="K18" s="489"/>
      <c r="L18" s="490"/>
      <c r="M18" s="44"/>
      <c r="N18" s="35"/>
      <c r="O18" s="35"/>
      <c r="P18" s="35"/>
      <c r="Q18" s="35"/>
    </row>
    <row r="19" spans="1:17" ht="12">
      <c r="A19" s="437" t="s">
        <v>136</v>
      </c>
      <c r="B19" s="438"/>
      <c r="C19" s="438"/>
      <c r="D19" s="439"/>
      <c r="E19" s="488"/>
      <c r="F19" s="489"/>
      <c r="G19" s="489"/>
      <c r="H19" s="489"/>
      <c r="I19" s="489"/>
      <c r="J19" s="489"/>
      <c r="K19" s="489"/>
      <c r="L19" s="490"/>
      <c r="M19" s="44"/>
      <c r="N19" s="35"/>
      <c r="O19" s="35"/>
      <c r="P19" s="35"/>
      <c r="Q19" s="35"/>
    </row>
    <row r="20" spans="1:17" ht="12">
      <c r="A20" s="408" t="s">
        <v>49</v>
      </c>
      <c r="B20" s="409"/>
      <c r="C20" s="409"/>
      <c r="D20" s="410"/>
      <c r="E20" s="488"/>
      <c r="F20" s="489"/>
      <c r="G20" s="489"/>
      <c r="H20" s="489"/>
      <c r="I20" s="489"/>
      <c r="J20" s="489"/>
      <c r="K20" s="489"/>
      <c r="L20" s="490"/>
      <c r="M20" s="44"/>
      <c r="N20" s="35"/>
      <c r="O20" s="35"/>
      <c r="P20" s="35"/>
      <c r="Q20" s="35"/>
    </row>
    <row r="21" spans="1:17" ht="12">
      <c r="A21" s="408" t="s">
        <v>50</v>
      </c>
      <c r="B21" s="409"/>
      <c r="C21" s="409"/>
      <c r="D21" s="410"/>
      <c r="E21" s="488"/>
      <c r="F21" s="489"/>
      <c r="G21" s="489"/>
      <c r="H21" s="489"/>
      <c r="I21" s="489"/>
      <c r="J21" s="489"/>
      <c r="K21" s="489"/>
      <c r="L21" s="490"/>
      <c r="M21" s="44"/>
      <c r="N21" s="35"/>
      <c r="O21" s="35"/>
      <c r="P21" s="35"/>
      <c r="Q21" s="35"/>
    </row>
    <row r="22" spans="1:17" ht="12">
      <c r="A22" s="408" t="s">
        <v>12</v>
      </c>
      <c r="B22" s="409"/>
      <c r="C22" s="409"/>
      <c r="D22" s="410"/>
      <c r="E22" s="488"/>
      <c r="F22" s="489"/>
      <c r="G22" s="489"/>
      <c r="H22" s="489"/>
      <c r="I22" s="489"/>
      <c r="J22" s="489"/>
      <c r="K22" s="489"/>
      <c r="L22" s="490"/>
      <c r="M22" s="44"/>
      <c r="N22" s="35"/>
      <c r="O22" s="35"/>
      <c r="P22" s="35"/>
      <c r="Q22" s="35"/>
    </row>
    <row r="23" spans="1:17" ht="12.75" thickBot="1">
      <c r="A23" s="442"/>
      <c r="B23" s="443"/>
      <c r="C23" s="443"/>
      <c r="D23" s="516"/>
      <c r="E23" s="511"/>
      <c r="F23" s="512"/>
      <c r="G23" s="512"/>
      <c r="H23" s="512"/>
      <c r="I23" s="512"/>
      <c r="J23" s="512"/>
      <c r="K23" s="512"/>
      <c r="L23" s="513"/>
      <c r="M23" s="44"/>
      <c r="N23" s="35"/>
      <c r="O23" s="35"/>
      <c r="P23" s="35"/>
      <c r="Q23" s="35"/>
    </row>
    <row r="24" spans="1:17" ht="12.75" thickBot="1">
      <c r="A24" s="46"/>
      <c r="B24" s="47"/>
      <c r="C24" s="47"/>
      <c r="D24" s="47"/>
      <c r="E24" s="48"/>
      <c r="F24" s="48"/>
      <c r="G24" s="48"/>
      <c r="H24" s="48"/>
      <c r="I24" s="48"/>
      <c r="J24" s="48"/>
      <c r="K24" s="48"/>
      <c r="L24" s="48"/>
      <c r="M24" s="36"/>
      <c r="N24" s="35"/>
      <c r="O24" s="35"/>
      <c r="P24" s="35"/>
      <c r="Q24" s="41"/>
    </row>
    <row r="25" spans="1:17" ht="12">
      <c r="A25" s="411" t="s">
        <v>138</v>
      </c>
      <c r="B25" s="499"/>
      <c r="C25" s="499"/>
      <c r="D25" s="499"/>
      <c r="E25" s="499"/>
      <c r="F25" s="499"/>
      <c r="G25" s="499"/>
      <c r="H25" s="499"/>
      <c r="I25" s="499"/>
      <c r="J25" s="499"/>
      <c r="K25" s="499"/>
      <c r="L25" s="500"/>
      <c r="M25" s="44"/>
      <c r="N25" s="35"/>
      <c r="O25" s="35"/>
      <c r="P25" s="35"/>
      <c r="Q25" s="35"/>
    </row>
    <row r="26" spans="1:17" ht="12.75" thickBot="1">
      <c r="A26" s="501"/>
      <c r="B26" s="502"/>
      <c r="C26" s="502"/>
      <c r="D26" s="502"/>
      <c r="E26" s="502"/>
      <c r="F26" s="502"/>
      <c r="G26" s="502"/>
      <c r="H26" s="502"/>
      <c r="I26" s="502"/>
      <c r="J26" s="502"/>
      <c r="K26" s="502"/>
      <c r="L26" s="503"/>
      <c r="M26" s="44"/>
      <c r="N26" s="35"/>
      <c r="O26" s="35"/>
      <c r="P26" s="35"/>
      <c r="Q26" s="35"/>
    </row>
    <row r="27" spans="1:17" ht="12">
      <c r="A27" s="49"/>
      <c r="B27" s="58"/>
      <c r="C27" s="50"/>
      <c r="D27" s="57"/>
      <c r="E27" s="508" t="s">
        <v>149</v>
      </c>
      <c r="F27" s="509"/>
      <c r="G27" s="509"/>
      <c r="H27" s="510"/>
      <c r="I27" s="514" t="s">
        <v>150</v>
      </c>
      <c r="J27" s="509"/>
      <c r="K27" s="509"/>
      <c r="L27" s="510"/>
      <c r="M27" s="36"/>
      <c r="N27" s="35"/>
      <c r="O27" s="35"/>
      <c r="P27" s="35"/>
      <c r="Q27" s="35"/>
    </row>
    <row r="28" spans="1:17" ht="12">
      <c r="A28" s="421" t="s">
        <v>141</v>
      </c>
      <c r="B28" s="423"/>
      <c r="C28" s="526" t="s">
        <v>142</v>
      </c>
      <c r="D28" s="422"/>
      <c r="E28" s="391" t="s">
        <v>151</v>
      </c>
      <c r="F28" s="392"/>
      <c r="G28" s="392" t="s">
        <v>144</v>
      </c>
      <c r="H28" s="400"/>
      <c r="I28" s="524" t="s">
        <v>152</v>
      </c>
      <c r="J28" s="525"/>
      <c r="K28" s="392" t="s">
        <v>144</v>
      </c>
      <c r="L28" s="400"/>
      <c r="M28" s="36"/>
      <c r="N28" s="35"/>
      <c r="O28" s="35"/>
      <c r="P28" s="35"/>
      <c r="Q28" s="35"/>
    </row>
    <row r="29" spans="1:17" ht="12">
      <c r="A29" s="493" t="s">
        <v>153</v>
      </c>
      <c r="B29" s="494"/>
      <c r="C29" s="392" t="s">
        <v>154</v>
      </c>
      <c r="D29" s="400"/>
      <c r="E29" s="518"/>
      <c r="F29" s="399"/>
      <c r="G29" s="480"/>
      <c r="H29" s="517"/>
      <c r="I29" s="524" t="s">
        <v>155</v>
      </c>
      <c r="J29" s="525"/>
      <c r="K29" s="393" t="str">
        <f>IF(OR(E29="",E30=""),"-",E29-E30)</f>
        <v>-</v>
      </c>
      <c r="L29" s="394"/>
      <c r="M29" s="36"/>
      <c r="N29" s="35"/>
      <c r="O29" s="35"/>
      <c r="P29" s="35"/>
      <c r="Q29" s="35"/>
    </row>
    <row r="30" spans="1:17" ht="12.75">
      <c r="A30" s="495"/>
      <c r="B30" s="496"/>
      <c r="C30" s="392" t="s">
        <v>156</v>
      </c>
      <c r="D30" s="400"/>
      <c r="E30" s="518"/>
      <c r="F30" s="399"/>
      <c r="G30" s="480"/>
      <c r="H30" s="517"/>
      <c r="I30" s="521"/>
      <c r="J30" s="480"/>
      <c r="K30" s="480"/>
      <c r="L30" s="517"/>
      <c r="M30" s="43"/>
      <c r="N30" s="35"/>
      <c r="O30" s="35"/>
      <c r="P30" s="35"/>
      <c r="Q30" s="35"/>
    </row>
    <row r="31" spans="1:17" ht="12">
      <c r="A31" s="493" t="s">
        <v>157</v>
      </c>
      <c r="B31" s="494"/>
      <c r="C31" s="392" t="s">
        <v>158</v>
      </c>
      <c r="D31" s="400"/>
      <c r="E31" s="518"/>
      <c r="F31" s="399"/>
      <c r="G31" s="480"/>
      <c r="H31" s="517"/>
      <c r="I31" s="524" t="s">
        <v>159</v>
      </c>
      <c r="J31" s="525"/>
      <c r="K31" s="393" t="str">
        <f>IF(OR(E31="",E32=""),"-",(E31+E32)/2)</f>
        <v>-</v>
      </c>
      <c r="L31" s="394"/>
      <c r="M31" s="36"/>
      <c r="N31" s="35"/>
      <c r="O31" s="35"/>
      <c r="P31" s="35"/>
      <c r="Q31" s="35"/>
    </row>
    <row r="32" spans="1:17" ht="12">
      <c r="A32" s="497"/>
      <c r="B32" s="498"/>
      <c r="C32" s="485" t="s">
        <v>160</v>
      </c>
      <c r="D32" s="486"/>
      <c r="E32" s="515"/>
      <c r="F32" s="398"/>
      <c r="G32" s="522"/>
      <c r="H32" s="523"/>
      <c r="I32" s="519" t="s">
        <v>161</v>
      </c>
      <c r="J32" s="520"/>
      <c r="K32" s="393" t="str">
        <f>IF(OR(K29="-",K31="-"),"-",K31+K29)</f>
        <v>-</v>
      </c>
      <c r="L32" s="394"/>
      <c r="M32" s="36"/>
      <c r="N32" s="35"/>
      <c r="O32" s="35"/>
      <c r="P32" s="35"/>
      <c r="Q32" s="35"/>
    </row>
    <row r="33" spans="1:14" ht="12">
      <c r="A33" s="477" t="s">
        <v>162</v>
      </c>
      <c r="B33" s="478"/>
      <c r="C33" s="392">
        <v>0</v>
      </c>
      <c r="D33" s="400"/>
      <c r="E33" s="474"/>
      <c r="F33" s="475"/>
      <c r="G33" s="393" t="str">
        <f>IF(E33="","-",E33)</f>
        <v>-</v>
      </c>
      <c r="H33" s="394"/>
      <c r="I33" s="521"/>
      <c r="J33" s="480"/>
      <c r="K33" s="480"/>
      <c r="L33" s="517"/>
      <c r="M33" s="36"/>
      <c r="N33" s="35"/>
    </row>
    <row r="34" spans="1:14" ht="12">
      <c r="A34" s="477" t="s">
        <v>163</v>
      </c>
      <c r="B34" s="478"/>
      <c r="C34" s="392">
        <v>0</v>
      </c>
      <c r="D34" s="447"/>
      <c r="E34" s="474"/>
      <c r="F34" s="475"/>
      <c r="G34" s="393" t="str">
        <f>IF(E34="","-",E34)</f>
        <v>-</v>
      </c>
      <c r="H34" s="394"/>
      <c r="I34" s="479"/>
      <c r="J34" s="480"/>
      <c r="K34" s="480"/>
      <c r="L34" s="517"/>
      <c r="M34" s="36"/>
      <c r="N34" s="35"/>
    </row>
    <row r="35" spans="1:14" ht="12.75" thickBot="1">
      <c r="A35" s="481" t="s">
        <v>164</v>
      </c>
      <c r="B35" s="482"/>
      <c r="C35" s="491">
        <v>0</v>
      </c>
      <c r="D35" s="492"/>
      <c r="E35" s="401"/>
      <c r="F35" s="476"/>
      <c r="G35" s="472" t="str">
        <f>IF(E35="","-",E35-C35)</f>
        <v>-</v>
      </c>
      <c r="H35" s="473"/>
      <c r="I35" s="483"/>
      <c r="J35" s="484"/>
      <c r="K35" s="484"/>
      <c r="L35" s="487"/>
      <c r="M35" s="36"/>
      <c r="N35" s="35"/>
    </row>
    <row r="36" spans="1:14" ht="12.75" thickBot="1">
      <c r="A36" s="42"/>
      <c r="B36" s="42"/>
      <c r="C36" s="42"/>
      <c r="D36" s="42"/>
      <c r="E36" s="42"/>
      <c r="F36" s="42"/>
      <c r="G36" s="42"/>
      <c r="H36" s="42"/>
      <c r="I36" s="42"/>
      <c r="J36" s="42"/>
      <c r="K36" s="42"/>
      <c r="L36" s="42"/>
      <c r="M36" s="36"/>
      <c r="N36" s="35"/>
    </row>
    <row r="37" spans="1:14" ht="27.75" thickBot="1">
      <c r="A37" s="243" t="s">
        <v>43</v>
      </c>
      <c r="B37" s="244"/>
      <c r="C37" s="244"/>
      <c r="D37" s="244"/>
      <c r="E37" s="244"/>
      <c r="F37" s="244"/>
      <c r="G37" s="244"/>
      <c r="H37" s="244"/>
      <c r="I37" s="244"/>
      <c r="J37" s="244"/>
      <c r="K37" s="244"/>
      <c r="L37" s="245"/>
      <c r="M37" s="45"/>
      <c r="N37" s="35"/>
    </row>
    <row r="38" spans="1:14" ht="27">
      <c r="A38" s="246"/>
      <c r="B38" s="247"/>
      <c r="C38" s="247"/>
      <c r="D38" s="247"/>
      <c r="E38" s="247"/>
      <c r="F38" s="247"/>
      <c r="G38" s="247"/>
      <c r="H38" s="247"/>
      <c r="I38" s="247"/>
      <c r="J38" s="247"/>
      <c r="K38" s="247"/>
      <c r="L38" s="248"/>
      <c r="M38" s="45"/>
      <c r="N38" s="35"/>
    </row>
    <row r="39" spans="1:14" ht="12">
      <c r="A39" s="388"/>
      <c r="B39" s="389"/>
      <c r="C39" s="389"/>
      <c r="D39" s="389"/>
      <c r="E39" s="389"/>
      <c r="F39" s="389"/>
      <c r="G39" s="389"/>
      <c r="H39" s="389"/>
      <c r="I39" s="389"/>
      <c r="J39" s="389"/>
      <c r="K39" s="389"/>
      <c r="L39" s="390"/>
      <c r="M39" s="36"/>
      <c r="N39" s="35"/>
    </row>
    <row r="40" spans="1:14" ht="12">
      <c r="A40" s="388"/>
      <c r="B40" s="389"/>
      <c r="C40" s="389"/>
      <c r="D40" s="389"/>
      <c r="E40" s="389"/>
      <c r="F40" s="389"/>
      <c r="G40" s="389"/>
      <c r="H40" s="389"/>
      <c r="I40" s="389"/>
      <c r="J40" s="389"/>
      <c r="K40" s="389"/>
      <c r="L40" s="390"/>
      <c r="M40" s="36"/>
      <c r="N40" s="35"/>
    </row>
    <row r="41" spans="1:14" ht="12.75">
      <c r="A41" s="388"/>
      <c r="B41" s="389"/>
      <c r="C41" s="389"/>
      <c r="D41" s="389"/>
      <c r="E41" s="389"/>
      <c r="F41" s="389"/>
      <c r="G41" s="389"/>
      <c r="H41" s="389"/>
      <c r="I41" s="389"/>
      <c r="J41" s="389"/>
      <c r="K41" s="389"/>
      <c r="L41" s="390"/>
      <c r="M41" s="43"/>
      <c r="N41" s="41"/>
    </row>
    <row r="42" spans="1:14" ht="12">
      <c r="A42" s="388"/>
      <c r="B42" s="389"/>
      <c r="C42" s="389"/>
      <c r="D42" s="389"/>
      <c r="E42" s="389"/>
      <c r="F42" s="389"/>
      <c r="G42" s="389"/>
      <c r="H42" s="389"/>
      <c r="I42" s="389"/>
      <c r="J42" s="389"/>
      <c r="K42" s="389"/>
      <c r="L42" s="390"/>
      <c r="M42" s="36"/>
      <c r="N42" s="35"/>
    </row>
    <row r="43" spans="1:14" ht="12.75" thickBot="1">
      <c r="A43" s="401"/>
      <c r="B43" s="402"/>
      <c r="C43" s="402"/>
      <c r="D43" s="402"/>
      <c r="E43" s="402"/>
      <c r="F43" s="402"/>
      <c r="G43" s="402"/>
      <c r="H43" s="402"/>
      <c r="I43" s="402"/>
      <c r="J43" s="402"/>
      <c r="K43" s="402"/>
      <c r="L43" s="403"/>
      <c r="M43" s="36"/>
      <c r="N43" s="35"/>
    </row>
    <row r="44" spans="1:14" ht="12">
      <c r="A44" s="36"/>
      <c r="B44" s="36"/>
      <c r="C44" s="36"/>
      <c r="D44" s="36"/>
      <c r="E44" s="36"/>
      <c r="F44" s="36"/>
      <c r="G44" s="36"/>
      <c r="H44" s="36"/>
      <c r="I44" s="36"/>
      <c r="J44" s="36"/>
      <c r="K44" s="36"/>
      <c r="L44" s="36"/>
      <c r="M44" s="36"/>
      <c r="N44" s="35"/>
    </row>
    <row r="45" spans="1:14" ht="12">
      <c r="A45" s="36"/>
      <c r="B45" s="36"/>
      <c r="C45" s="36"/>
      <c r="D45" s="36"/>
      <c r="E45" s="36"/>
      <c r="F45" s="36"/>
      <c r="G45" s="36"/>
      <c r="H45" s="36"/>
      <c r="I45" s="36"/>
      <c r="J45" s="36"/>
      <c r="K45" s="36"/>
      <c r="L45" s="36"/>
      <c r="M45" s="36"/>
      <c r="N45" s="35"/>
    </row>
    <row r="46" spans="1:14" ht="12.75">
      <c r="A46" s="36"/>
      <c r="B46" s="36"/>
      <c r="C46" s="36"/>
      <c r="D46" s="36"/>
      <c r="E46" s="36"/>
      <c r="F46" s="36"/>
      <c r="G46" s="36"/>
      <c r="H46" s="43"/>
      <c r="I46" s="43"/>
      <c r="J46" s="43"/>
      <c r="K46" s="43"/>
      <c r="L46" s="43"/>
      <c r="M46" s="43"/>
      <c r="N46" s="35"/>
    </row>
    <row r="47" spans="1:14" ht="12">
      <c r="A47" s="36"/>
      <c r="B47" s="36"/>
      <c r="C47" s="36"/>
      <c r="D47" s="36"/>
      <c r="E47" s="36"/>
      <c r="F47" s="36"/>
      <c r="G47" s="36"/>
      <c r="H47" s="36"/>
      <c r="I47" s="36"/>
      <c r="J47" s="36"/>
      <c r="K47" s="36"/>
      <c r="L47" s="36"/>
      <c r="M47" s="36"/>
      <c r="N47" s="35"/>
    </row>
    <row r="48" spans="1:14" ht="12">
      <c r="A48" s="36"/>
      <c r="B48" s="36"/>
      <c r="C48" s="36"/>
      <c r="D48" s="36"/>
      <c r="E48" s="36"/>
      <c r="F48" s="36"/>
      <c r="G48" s="36"/>
      <c r="H48" s="36"/>
      <c r="I48" s="36"/>
      <c r="J48" s="36"/>
      <c r="K48" s="36"/>
      <c r="L48" s="36"/>
      <c r="M48" s="36"/>
      <c r="N48" s="35"/>
    </row>
    <row r="49" spans="1:13" ht="12">
      <c r="A49" s="36"/>
      <c r="B49" s="36"/>
      <c r="C49" s="36"/>
      <c r="D49" s="36"/>
      <c r="E49" s="36"/>
      <c r="F49" s="36"/>
      <c r="G49" s="36"/>
      <c r="H49" s="36"/>
      <c r="I49" s="36"/>
      <c r="J49" s="36"/>
      <c r="K49" s="36"/>
      <c r="L49" s="36"/>
      <c r="M49" s="36"/>
    </row>
    <row r="50" spans="1:13" ht="12">
      <c r="A50" s="36"/>
      <c r="B50" s="36"/>
      <c r="C50" s="36"/>
      <c r="D50" s="36"/>
      <c r="E50" s="36"/>
      <c r="F50" s="36"/>
      <c r="G50" s="36"/>
      <c r="H50" s="36"/>
      <c r="I50" s="36"/>
      <c r="J50" s="36"/>
      <c r="K50" s="36"/>
      <c r="L50" s="36"/>
      <c r="M50" s="36"/>
    </row>
  </sheetData>
  <sheetProtection sheet="1"/>
  <mergeCells count="101">
    <mergeCell ref="I7:J7"/>
    <mergeCell ref="M7:O7"/>
    <mergeCell ref="P7:X7"/>
    <mergeCell ref="A8:X9"/>
    <mergeCell ref="F11:I11"/>
    <mergeCell ref="J11:L11"/>
    <mergeCell ref="D7:H7"/>
    <mergeCell ref="K7:L7"/>
    <mergeCell ref="P4:X4"/>
    <mergeCell ref="A5:L6"/>
    <mergeCell ref="M6:O6"/>
    <mergeCell ref="P6:X6"/>
    <mergeCell ref="S5:U5"/>
    <mergeCell ref="V5:X5"/>
    <mergeCell ref="M5:N5"/>
    <mergeCell ref="P5:Q5"/>
    <mergeCell ref="E17:L17"/>
    <mergeCell ref="A17:D17"/>
    <mergeCell ref="E18:L18"/>
    <mergeCell ref="E19:L19"/>
    <mergeCell ref="A18:D18"/>
    <mergeCell ref="I31:J31"/>
    <mergeCell ref="K31:L31"/>
    <mergeCell ref="G31:H31"/>
    <mergeCell ref="K29:L29"/>
    <mergeCell ref="A28:B28"/>
    <mergeCell ref="G29:H29"/>
    <mergeCell ref="I29:J29"/>
    <mergeCell ref="I28:J28"/>
    <mergeCell ref="K28:L28"/>
    <mergeCell ref="C30:D30"/>
    <mergeCell ref="C28:D28"/>
    <mergeCell ref="E28:F28"/>
    <mergeCell ref="I30:J30"/>
    <mergeCell ref="K30:L30"/>
    <mergeCell ref="I32:J32"/>
    <mergeCell ref="K32:L32"/>
    <mergeCell ref="K34:L34"/>
    <mergeCell ref="I33:J33"/>
    <mergeCell ref="K33:L33"/>
    <mergeCell ref="G32:H32"/>
    <mergeCell ref="E33:F33"/>
    <mergeCell ref="G33:H33"/>
    <mergeCell ref="E32:F32"/>
    <mergeCell ref="A23:D23"/>
    <mergeCell ref="G30:H30"/>
    <mergeCell ref="E30:F30"/>
    <mergeCell ref="C29:D29"/>
    <mergeCell ref="E29:F29"/>
    <mergeCell ref="C31:D31"/>
    <mergeCell ref="E31:F31"/>
    <mergeCell ref="E27:H27"/>
    <mergeCell ref="E22:L22"/>
    <mergeCell ref="E23:L23"/>
    <mergeCell ref="A25:L26"/>
    <mergeCell ref="G28:H28"/>
    <mergeCell ref="E20:L20"/>
    <mergeCell ref="E21:L21"/>
    <mergeCell ref="A22:D22"/>
    <mergeCell ref="I27:L27"/>
    <mergeCell ref="A13:L14"/>
    <mergeCell ref="E15:L15"/>
    <mergeCell ref="A7:C7"/>
    <mergeCell ref="A15:D15"/>
    <mergeCell ref="D1:L2"/>
    <mergeCell ref="M1:X2"/>
    <mergeCell ref="D3:L3"/>
    <mergeCell ref="M3:X3"/>
    <mergeCell ref="A4:L4"/>
    <mergeCell ref="M4:O4"/>
    <mergeCell ref="K35:L35"/>
    <mergeCell ref="A1:C3"/>
    <mergeCell ref="E16:L16"/>
    <mergeCell ref="C35:D35"/>
    <mergeCell ref="G34:H34"/>
    <mergeCell ref="A29:B30"/>
    <mergeCell ref="A31:B32"/>
    <mergeCell ref="A11:C11"/>
    <mergeCell ref="D11:E11"/>
    <mergeCell ref="A16:D16"/>
    <mergeCell ref="C32:D32"/>
    <mergeCell ref="A19:D19"/>
    <mergeCell ref="A20:D20"/>
    <mergeCell ref="A21:D21"/>
    <mergeCell ref="A33:B33"/>
    <mergeCell ref="C33:D33"/>
    <mergeCell ref="A42:L42"/>
    <mergeCell ref="A43:L43"/>
    <mergeCell ref="A37:L37"/>
    <mergeCell ref="A38:L38"/>
    <mergeCell ref="A39:L39"/>
    <mergeCell ref="A40:L40"/>
    <mergeCell ref="A41:L41"/>
    <mergeCell ref="G35:H35"/>
    <mergeCell ref="E34:F34"/>
    <mergeCell ref="E35:F35"/>
    <mergeCell ref="A34:B34"/>
    <mergeCell ref="I34:J34"/>
    <mergeCell ref="A35:B35"/>
    <mergeCell ref="C34:D34"/>
    <mergeCell ref="I35:J35"/>
  </mergeCells>
  <conditionalFormatting sqref="K29:L29">
    <cfRule type="cellIs" priority="22" dxfId="345" operator="equal" stopIfTrue="1">
      <formula>"-"</formula>
    </cfRule>
    <cfRule type="cellIs" priority="23" dxfId="48" operator="between" stopIfTrue="1">
      <formula>-2</formula>
      <formula>2</formula>
    </cfRule>
    <cfRule type="cellIs" priority="24" dxfId="5" operator="notBetween" stopIfTrue="1">
      <formula>-2</formula>
      <formula>2</formula>
    </cfRule>
  </conditionalFormatting>
  <conditionalFormatting sqref="K31:L31">
    <cfRule type="cellIs" priority="19" dxfId="345" operator="equal" stopIfTrue="1">
      <formula>"-"</formula>
    </cfRule>
    <cfRule type="cellIs" priority="20" dxfId="48" operator="between" stopIfTrue="1">
      <formula>-2</formula>
      <formula>2</formula>
    </cfRule>
    <cfRule type="cellIs" priority="21" dxfId="5" operator="notBetween" stopIfTrue="1">
      <formula>-2</formula>
      <formula>2</formula>
    </cfRule>
  </conditionalFormatting>
  <conditionalFormatting sqref="K32:L32">
    <cfRule type="cellIs" priority="16" dxfId="345" operator="equal" stopIfTrue="1">
      <formula>"-"</formula>
    </cfRule>
    <cfRule type="cellIs" priority="17" dxfId="48" operator="between" stopIfTrue="1">
      <formula>-2</formula>
      <formula>2</formula>
    </cfRule>
    <cfRule type="cellIs" priority="18" dxfId="5" operator="notBetween" stopIfTrue="1">
      <formula>-2</formula>
      <formula>2</formula>
    </cfRule>
  </conditionalFormatting>
  <conditionalFormatting sqref="G33:H33">
    <cfRule type="cellIs" priority="13" dxfId="345" operator="equal" stopIfTrue="1">
      <formula>"-"</formula>
    </cfRule>
    <cfRule type="cellIs" priority="14" dxfId="48" operator="between" stopIfTrue="1">
      <formula>-2</formula>
      <formula>2</formula>
    </cfRule>
    <cfRule type="cellIs" priority="15" dxfId="5" operator="notBetween" stopIfTrue="1">
      <formula>-2</formula>
      <formula>2</formula>
    </cfRule>
  </conditionalFormatting>
  <conditionalFormatting sqref="G34:H34">
    <cfRule type="cellIs" priority="10" dxfId="345" operator="equal" stopIfTrue="1">
      <formula>"-"</formula>
    </cfRule>
    <cfRule type="cellIs" priority="11" dxfId="48" operator="between" stopIfTrue="1">
      <formula>-2</formula>
      <formula>2</formula>
    </cfRule>
    <cfRule type="cellIs" priority="12" dxfId="5" operator="notBetween" stopIfTrue="1">
      <formula>-2</formula>
      <formula>2</formula>
    </cfRule>
  </conditionalFormatting>
  <conditionalFormatting sqref="G35:H35">
    <cfRule type="cellIs" priority="4" dxfId="345" operator="equal" stopIfTrue="1">
      <formula>"-"</formula>
    </cfRule>
    <cfRule type="cellIs" priority="5" dxfId="48" operator="between" stopIfTrue="1">
      <formula>-2</formula>
      <formula>2</formula>
    </cfRule>
    <cfRule type="cellIs" priority="6" dxfId="5" operator="notBetween" stopIfTrue="1">
      <formula>-2</formula>
      <formula>2</formula>
    </cfRule>
  </conditionalFormatting>
  <conditionalFormatting sqref="M1:X2">
    <cfRule type="cellIs" priority="1" dxfId="0" operator="equal" stopIfTrue="1">
      <formula>""</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3499799966812134"/>
  </sheetPr>
  <dimension ref="A1:T44"/>
  <sheetViews>
    <sheetView zoomScale="70" zoomScaleNormal="70" zoomScalePageLayoutView="0" workbookViewId="0" topLeftCell="A1">
      <selection activeCell="R29" sqref="R29:T29"/>
    </sheetView>
  </sheetViews>
  <sheetFormatPr defaultColWidth="9.140625" defaultRowHeight="12.75"/>
  <cols>
    <col min="4" max="6" width="9.7109375" style="0" customWidth="1"/>
    <col min="9" max="9" width="11.57421875" style="0" customWidth="1"/>
    <col min="14" max="14" width="12.28125" style="0" customWidth="1"/>
    <col min="15" max="15" width="17.140625" style="0" customWidth="1"/>
    <col min="18" max="18" width="15.28125" style="0" customWidth="1"/>
  </cols>
  <sheetData>
    <row r="1" spans="1:20"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row>
    <row r="2" spans="1:20" s="2" customFormat="1" ht="15.75" customHeight="1">
      <c r="A2" s="464"/>
      <c r="B2" s="465"/>
      <c r="C2" s="465"/>
      <c r="D2" s="470"/>
      <c r="E2" s="470"/>
      <c r="F2" s="470"/>
      <c r="G2" s="470"/>
      <c r="H2" s="470"/>
      <c r="I2" s="470"/>
      <c r="J2" s="470"/>
      <c r="K2" s="470"/>
      <c r="L2" s="471"/>
      <c r="M2" s="287"/>
      <c r="N2" s="288"/>
      <c r="O2" s="288"/>
      <c r="P2" s="288"/>
      <c r="Q2" s="288"/>
      <c r="R2" s="288"/>
      <c r="S2" s="288"/>
      <c r="T2" s="288"/>
    </row>
    <row r="3" spans="1:20"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row>
    <row r="4" spans="1:20"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row>
    <row r="5" spans="1:20" s="2" customFormat="1" ht="15.75" customHeight="1" thickBot="1">
      <c r="A5" s="295">
        <f>IF(Oplysningsside!$I$16="","",Oplysningsside!$I$16)</f>
      </c>
      <c r="B5" s="296"/>
      <c r="C5" s="296"/>
      <c r="D5" s="296"/>
      <c r="E5" s="296"/>
      <c r="F5" s="296"/>
      <c r="G5" s="296"/>
      <c r="H5" s="296"/>
      <c r="I5" s="296"/>
      <c r="J5" s="296"/>
      <c r="K5" s="296"/>
      <c r="L5" s="297"/>
      <c r="M5" s="582" t="s">
        <v>203</v>
      </c>
      <c r="N5" s="583"/>
      <c r="O5" s="133">
        <f>IF(Oplysningsside!O48="","",Oplysningsside!O48)</f>
      </c>
      <c r="P5" s="584" t="str">
        <f>IF(Oplysningsside!I47="","",Oplysningsside!I47)</f>
        <v>Modtagekontrol</v>
      </c>
      <c r="Q5" s="585"/>
      <c r="R5" s="133">
        <f>IF(Oplysningsside!I48="","",Oplysningsside!I48)</f>
      </c>
      <c r="S5" s="301" t="s">
        <v>204</v>
      </c>
      <c r="T5" s="302"/>
    </row>
    <row r="6" spans="1:20"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row>
    <row r="7" spans="1:20"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row>
    <row r="8" spans="1:20" s="2" customFormat="1" ht="15.75" customHeight="1">
      <c r="A8" s="454" t="s">
        <v>206</v>
      </c>
      <c r="B8" s="455"/>
      <c r="C8" s="455"/>
      <c r="D8" s="455"/>
      <c r="E8" s="455"/>
      <c r="F8" s="455"/>
      <c r="G8" s="455"/>
      <c r="H8" s="455"/>
      <c r="I8" s="455"/>
      <c r="J8" s="455"/>
      <c r="K8" s="455"/>
      <c r="L8" s="455"/>
      <c r="M8" s="455"/>
      <c r="N8" s="455"/>
      <c r="O8" s="455"/>
      <c r="P8" s="455"/>
      <c r="Q8" s="455"/>
      <c r="R8" s="455"/>
      <c r="S8" s="455"/>
      <c r="T8" s="455"/>
    </row>
    <row r="9" spans="1:20" s="2" customFormat="1" ht="15.75" customHeight="1" thickBot="1">
      <c r="A9" s="457"/>
      <c r="B9" s="458"/>
      <c r="C9" s="458"/>
      <c r="D9" s="458"/>
      <c r="E9" s="458"/>
      <c r="F9" s="458"/>
      <c r="G9" s="458"/>
      <c r="H9" s="458"/>
      <c r="I9" s="458"/>
      <c r="J9" s="458"/>
      <c r="K9" s="458"/>
      <c r="L9" s="458"/>
      <c r="M9" s="458"/>
      <c r="N9" s="458"/>
      <c r="O9" s="458"/>
      <c r="P9" s="458"/>
      <c r="Q9" s="458"/>
      <c r="R9" s="458"/>
      <c r="S9" s="458"/>
      <c r="T9" s="458"/>
    </row>
    <row r="10" spans="1:20" s="2" customFormat="1" ht="15.75" customHeight="1" thickBot="1">
      <c r="A10" s="1"/>
      <c r="B10" s="1"/>
      <c r="C10" s="1"/>
      <c r="D10" s="1"/>
      <c r="E10" s="1"/>
      <c r="F10" s="1"/>
      <c r="G10" s="1"/>
      <c r="H10" s="1"/>
      <c r="I10" s="1"/>
      <c r="J10" s="1"/>
      <c r="K10" s="1"/>
      <c r="L10" s="1"/>
      <c r="M10" s="1"/>
      <c r="N10" s="1"/>
      <c r="O10" s="1"/>
      <c r="P10" s="1"/>
      <c r="Q10" s="1"/>
      <c r="R10" s="1"/>
      <c r="S10" s="1"/>
      <c r="T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2.75" thickBot="1"/>
    <row r="14" spans="1:12" ht="27.75" thickBot="1">
      <c r="A14" s="20" t="s">
        <v>261</v>
      </c>
      <c r="B14" s="21"/>
      <c r="C14" s="21"/>
      <c r="D14" s="21"/>
      <c r="E14" s="21"/>
      <c r="F14" s="21"/>
      <c r="G14" s="21"/>
      <c r="H14" s="21"/>
      <c r="I14" s="21"/>
      <c r="J14" s="21"/>
      <c r="K14" s="21"/>
      <c r="L14" s="22"/>
    </row>
    <row r="15" spans="1:12" ht="42.75" customHeight="1" thickBot="1">
      <c r="A15" s="586" t="s">
        <v>312</v>
      </c>
      <c r="B15" s="587"/>
      <c r="C15" s="587"/>
      <c r="D15" s="587"/>
      <c r="E15" s="587"/>
      <c r="F15" s="587"/>
      <c r="G15" s="587"/>
      <c r="H15" s="587"/>
      <c r="I15" s="587"/>
      <c r="J15" s="587"/>
      <c r="K15" s="587"/>
      <c r="L15" s="588"/>
    </row>
    <row r="16" spans="1:12" ht="125.25" customHeight="1" thickBot="1">
      <c r="A16" s="586" t="s">
        <v>324</v>
      </c>
      <c r="B16" s="587"/>
      <c r="C16" s="587"/>
      <c r="D16" s="587"/>
      <c r="E16" s="587"/>
      <c r="F16" s="587"/>
      <c r="G16" s="587"/>
      <c r="H16" s="587"/>
      <c r="I16" s="587"/>
      <c r="J16" s="587"/>
      <c r="K16" s="587"/>
      <c r="L16" s="588"/>
    </row>
    <row r="17" spans="1:20" ht="19.5" customHeight="1">
      <c r="A17" s="101"/>
      <c r="B17" s="102"/>
      <c r="C17" s="102"/>
      <c r="D17" s="557" t="s">
        <v>283</v>
      </c>
      <c r="E17" s="558"/>
      <c r="F17" s="559"/>
      <c r="G17" s="557" t="s">
        <v>314</v>
      </c>
      <c r="H17" s="558"/>
      <c r="I17" s="559"/>
      <c r="J17" s="557" t="s">
        <v>340</v>
      </c>
      <c r="K17" s="558"/>
      <c r="L17" s="559"/>
      <c r="N17" s="541" t="s">
        <v>354</v>
      </c>
      <c r="O17" s="220"/>
      <c r="P17" s="221"/>
      <c r="Q17" s="222"/>
      <c r="R17" s="563" t="s">
        <v>376</v>
      </c>
      <c r="S17" s="564"/>
      <c r="T17" s="565"/>
    </row>
    <row r="18" spans="1:20" ht="19.5" customHeight="1" thickBot="1">
      <c r="A18" s="101"/>
      <c r="B18" s="102"/>
      <c r="C18" s="102"/>
      <c r="D18" s="560"/>
      <c r="E18" s="561"/>
      <c r="F18" s="562"/>
      <c r="G18" s="560"/>
      <c r="H18" s="561"/>
      <c r="I18" s="562"/>
      <c r="J18" s="560"/>
      <c r="K18" s="561"/>
      <c r="L18" s="562"/>
      <c r="N18" s="542"/>
      <c r="O18" s="223"/>
      <c r="P18" s="224"/>
      <c r="Q18" s="225"/>
      <c r="R18" s="566"/>
      <c r="S18" s="567"/>
      <c r="T18" s="568"/>
    </row>
    <row r="19" spans="1:20" ht="27.75" customHeight="1">
      <c r="A19" s="539" t="s">
        <v>262</v>
      </c>
      <c r="B19" s="540"/>
      <c r="C19" s="540"/>
      <c r="D19" s="554"/>
      <c r="E19" s="555"/>
      <c r="F19" s="595"/>
      <c r="G19" s="579" t="str">
        <f aca="true" t="shared" si="0" ref="G19:G28">IF(D19="Fabrikstest","Modtagekontrol dokumenteres separat","Modtagekontrol dokumenteres i dette ark")</f>
        <v>Modtagekontrol dokumenteres i dette ark</v>
      </c>
      <c r="H19" s="580"/>
      <c r="I19" s="581"/>
      <c r="J19" s="554"/>
      <c r="K19" s="555"/>
      <c r="L19" s="556"/>
      <c r="M19" s="129"/>
      <c r="N19" s="542"/>
      <c r="O19" s="539" t="s">
        <v>262</v>
      </c>
      <c r="P19" s="540"/>
      <c r="Q19" s="540"/>
      <c r="R19" s="569"/>
      <c r="S19" s="555"/>
      <c r="T19" s="556"/>
    </row>
    <row r="20" spans="1:20" ht="27.75" customHeight="1">
      <c r="A20" s="527" t="s">
        <v>263</v>
      </c>
      <c r="B20" s="528"/>
      <c r="C20" s="529"/>
      <c r="D20" s="589"/>
      <c r="E20" s="590"/>
      <c r="F20" s="591"/>
      <c r="G20" s="570" t="str">
        <f t="shared" si="0"/>
        <v>Modtagekontrol dokumenteres i dette ark</v>
      </c>
      <c r="H20" s="571"/>
      <c r="I20" s="572"/>
      <c r="J20" s="546"/>
      <c r="K20" s="547"/>
      <c r="L20" s="548"/>
      <c r="M20" s="129"/>
      <c r="N20" s="542"/>
      <c r="O20" s="527" t="s">
        <v>263</v>
      </c>
      <c r="P20" s="528"/>
      <c r="Q20" s="529"/>
      <c r="R20" s="549"/>
      <c r="S20" s="547"/>
      <c r="T20" s="548"/>
    </row>
    <row r="21" spans="1:20" ht="27.75" customHeight="1">
      <c r="A21" s="527" t="s">
        <v>264</v>
      </c>
      <c r="B21" s="528"/>
      <c r="C21" s="529"/>
      <c r="D21" s="589"/>
      <c r="E21" s="590"/>
      <c r="F21" s="591"/>
      <c r="G21" s="570" t="str">
        <f t="shared" si="0"/>
        <v>Modtagekontrol dokumenteres i dette ark</v>
      </c>
      <c r="H21" s="571"/>
      <c r="I21" s="572"/>
      <c r="J21" s="546"/>
      <c r="K21" s="547"/>
      <c r="L21" s="548"/>
      <c r="N21" s="542"/>
      <c r="O21" s="527" t="s">
        <v>264</v>
      </c>
      <c r="P21" s="528"/>
      <c r="Q21" s="529"/>
      <c r="R21" s="549"/>
      <c r="S21" s="547"/>
      <c r="T21" s="548"/>
    </row>
    <row r="22" spans="1:20" ht="27.75" customHeight="1">
      <c r="A22" s="527" t="s">
        <v>265</v>
      </c>
      <c r="B22" s="528"/>
      <c r="C22" s="529"/>
      <c r="D22" s="589"/>
      <c r="E22" s="590"/>
      <c r="F22" s="591"/>
      <c r="G22" s="570" t="str">
        <f t="shared" si="0"/>
        <v>Modtagekontrol dokumenteres i dette ark</v>
      </c>
      <c r="H22" s="571"/>
      <c r="I22" s="572"/>
      <c r="J22" s="546"/>
      <c r="K22" s="547"/>
      <c r="L22" s="548"/>
      <c r="N22" s="542"/>
      <c r="O22" s="527" t="s">
        <v>265</v>
      </c>
      <c r="P22" s="528"/>
      <c r="Q22" s="529"/>
      <c r="R22" s="549"/>
      <c r="S22" s="547"/>
      <c r="T22" s="548"/>
    </row>
    <row r="23" spans="1:20" ht="27.75" customHeight="1">
      <c r="A23" s="527" t="s">
        <v>105</v>
      </c>
      <c r="B23" s="528"/>
      <c r="C23" s="529"/>
      <c r="D23" s="589"/>
      <c r="E23" s="590"/>
      <c r="F23" s="591"/>
      <c r="G23" s="570" t="str">
        <f t="shared" si="0"/>
        <v>Modtagekontrol dokumenteres i dette ark</v>
      </c>
      <c r="H23" s="571"/>
      <c r="I23" s="572"/>
      <c r="J23" s="546"/>
      <c r="K23" s="547"/>
      <c r="L23" s="548"/>
      <c r="N23" s="542"/>
      <c r="O23" s="527" t="s">
        <v>105</v>
      </c>
      <c r="P23" s="528"/>
      <c r="Q23" s="529"/>
      <c r="R23" s="546"/>
      <c r="S23" s="547"/>
      <c r="T23" s="548"/>
    </row>
    <row r="24" spans="1:20" ht="27.75" customHeight="1">
      <c r="A24" s="527" t="s">
        <v>269</v>
      </c>
      <c r="B24" s="528"/>
      <c r="C24" s="529"/>
      <c r="D24" s="589"/>
      <c r="E24" s="590"/>
      <c r="F24" s="591"/>
      <c r="G24" s="570" t="str">
        <f t="shared" si="0"/>
        <v>Modtagekontrol dokumenteres i dette ark</v>
      </c>
      <c r="H24" s="571"/>
      <c r="I24" s="572"/>
      <c r="J24" s="546"/>
      <c r="K24" s="547"/>
      <c r="L24" s="548"/>
      <c r="N24" s="542"/>
      <c r="O24" s="527" t="s">
        <v>269</v>
      </c>
      <c r="P24" s="528"/>
      <c r="Q24" s="529"/>
      <c r="R24" s="546"/>
      <c r="S24" s="547"/>
      <c r="T24" s="548"/>
    </row>
    <row r="25" spans="1:20" ht="27.75" customHeight="1">
      <c r="A25" s="527" t="s">
        <v>266</v>
      </c>
      <c r="B25" s="528"/>
      <c r="C25" s="529"/>
      <c r="D25" s="589"/>
      <c r="E25" s="590"/>
      <c r="F25" s="591"/>
      <c r="G25" s="570" t="str">
        <f t="shared" si="0"/>
        <v>Modtagekontrol dokumenteres i dette ark</v>
      </c>
      <c r="H25" s="571"/>
      <c r="I25" s="572"/>
      <c r="J25" s="546"/>
      <c r="K25" s="547"/>
      <c r="L25" s="548"/>
      <c r="N25" s="542"/>
      <c r="O25" s="527" t="s">
        <v>266</v>
      </c>
      <c r="P25" s="528"/>
      <c r="Q25" s="529"/>
      <c r="R25" s="549"/>
      <c r="S25" s="547"/>
      <c r="T25" s="548"/>
    </row>
    <row r="26" spans="1:20" ht="27.75" customHeight="1">
      <c r="A26" s="527" t="s">
        <v>267</v>
      </c>
      <c r="B26" s="528"/>
      <c r="C26" s="529"/>
      <c r="D26" s="589"/>
      <c r="E26" s="590"/>
      <c r="F26" s="591"/>
      <c r="G26" s="570" t="str">
        <f t="shared" si="0"/>
        <v>Modtagekontrol dokumenteres i dette ark</v>
      </c>
      <c r="H26" s="571"/>
      <c r="I26" s="572"/>
      <c r="J26" s="546"/>
      <c r="K26" s="547"/>
      <c r="L26" s="548"/>
      <c r="N26" s="542"/>
      <c r="O26" s="527" t="s">
        <v>267</v>
      </c>
      <c r="P26" s="528"/>
      <c r="Q26" s="529"/>
      <c r="R26" s="549"/>
      <c r="S26" s="547"/>
      <c r="T26" s="548"/>
    </row>
    <row r="27" spans="1:20" ht="27.75" customHeight="1">
      <c r="A27" s="527" t="s">
        <v>86</v>
      </c>
      <c r="B27" s="528"/>
      <c r="C27" s="529"/>
      <c r="D27" s="589"/>
      <c r="E27" s="590"/>
      <c r="F27" s="591"/>
      <c r="G27" s="570" t="str">
        <f t="shared" si="0"/>
        <v>Modtagekontrol dokumenteres i dette ark</v>
      </c>
      <c r="H27" s="571"/>
      <c r="I27" s="572"/>
      <c r="J27" s="546"/>
      <c r="K27" s="547"/>
      <c r="L27" s="548"/>
      <c r="N27" s="542"/>
      <c r="O27" s="527" t="s">
        <v>86</v>
      </c>
      <c r="P27" s="528"/>
      <c r="Q27" s="529"/>
      <c r="R27" s="549"/>
      <c r="S27" s="547"/>
      <c r="T27" s="548"/>
    </row>
    <row r="28" spans="1:20" ht="27.75" customHeight="1" thickBot="1">
      <c r="A28" s="544" t="s">
        <v>268</v>
      </c>
      <c r="B28" s="545"/>
      <c r="C28" s="545"/>
      <c r="D28" s="592"/>
      <c r="E28" s="593"/>
      <c r="F28" s="594"/>
      <c r="G28" s="576" t="str">
        <f t="shared" si="0"/>
        <v>Modtagekontrol dokumenteres i dette ark</v>
      </c>
      <c r="H28" s="577"/>
      <c r="I28" s="578"/>
      <c r="J28" s="553"/>
      <c r="K28" s="551"/>
      <c r="L28" s="552"/>
      <c r="N28" s="543"/>
      <c r="O28" s="544" t="s">
        <v>268</v>
      </c>
      <c r="P28" s="545"/>
      <c r="Q28" s="545"/>
      <c r="R28" s="553"/>
      <c r="S28" s="551"/>
      <c r="T28" s="552"/>
    </row>
    <row r="29" spans="1:20" ht="27.75" customHeight="1" thickBot="1">
      <c r="A29" s="553"/>
      <c r="B29" s="551"/>
      <c r="C29" s="552"/>
      <c r="N29" s="219"/>
      <c r="O29" s="533" t="s">
        <v>353</v>
      </c>
      <c r="P29" s="534"/>
      <c r="Q29" s="535"/>
      <c r="R29" s="596" t="s">
        <v>377</v>
      </c>
      <c r="S29" s="597"/>
      <c r="T29" s="598"/>
    </row>
    <row r="30" ht="12.75" thickBot="1"/>
    <row r="31" spans="1:12" ht="27.75" thickBot="1">
      <c r="A31" s="20" t="s">
        <v>270</v>
      </c>
      <c r="B31" s="21"/>
      <c r="C31" s="21"/>
      <c r="D31" s="21"/>
      <c r="E31" s="21"/>
      <c r="F31" s="21"/>
      <c r="G31" s="21"/>
      <c r="H31" s="21"/>
      <c r="I31" s="21"/>
      <c r="J31" s="21"/>
      <c r="K31" s="21"/>
      <c r="L31" s="22"/>
    </row>
    <row r="32" spans="1:12" ht="49.5" customHeight="1" thickBot="1">
      <c r="A32" s="586" t="s">
        <v>374</v>
      </c>
      <c r="B32" s="587"/>
      <c r="C32" s="587"/>
      <c r="D32" s="587"/>
      <c r="E32" s="587"/>
      <c r="F32" s="587"/>
      <c r="G32" s="587"/>
      <c r="H32" s="587"/>
      <c r="I32" s="587"/>
      <c r="J32" s="587"/>
      <c r="K32" s="587"/>
      <c r="L32" s="588"/>
    </row>
    <row r="33" spans="1:20" ht="19.5" customHeight="1">
      <c r="A33" s="101"/>
      <c r="B33" s="102"/>
      <c r="C33" s="102"/>
      <c r="D33" s="557" t="s">
        <v>359</v>
      </c>
      <c r="E33" s="558"/>
      <c r="F33" s="559"/>
      <c r="G33" s="560" t="s">
        <v>314</v>
      </c>
      <c r="H33" s="561"/>
      <c r="I33" s="562"/>
      <c r="J33" s="557" t="s">
        <v>340</v>
      </c>
      <c r="K33" s="558"/>
      <c r="L33" s="559"/>
      <c r="N33" s="541" t="s">
        <v>355</v>
      </c>
      <c r="O33" s="220"/>
      <c r="P33" s="221"/>
      <c r="Q33" s="222"/>
      <c r="R33" s="563" t="s">
        <v>376</v>
      </c>
      <c r="S33" s="564"/>
      <c r="T33" s="565"/>
    </row>
    <row r="34" spans="1:20" ht="19.5" customHeight="1" thickBot="1">
      <c r="A34" s="101"/>
      <c r="B34" s="102"/>
      <c r="C34" s="102"/>
      <c r="D34" s="560"/>
      <c r="E34" s="561"/>
      <c r="F34" s="562"/>
      <c r="G34" s="560"/>
      <c r="H34" s="561"/>
      <c r="I34" s="562"/>
      <c r="J34" s="560"/>
      <c r="K34" s="561"/>
      <c r="L34" s="562"/>
      <c r="N34" s="542"/>
      <c r="O34" s="223"/>
      <c r="P34" s="224"/>
      <c r="Q34" s="225"/>
      <c r="R34" s="566"/>
      <c r="S34" s="567"/>
      <c r="T34" s="568"/>
    </row>
    <row r="35" spans="1:20" ht="27.75" customHeight="1">
      <c r="A35" s="536" t="s">
        <v>262</v>
      </c>
      <c r="B35" s="537"/>
      <c r="C35" s="538"/>
      <c r="D35" s="554"/>
      <c r="E35" s="555"/>
      <c r="F35" s="595"/>
      <c r="G35" s="579" t="str">
        <f>IF(D35="Fabrikstest","Baseline og statuskontrol dokumenteres separat","Metode 2 og dette ark anvendes til baseline og statuskontrol")</f>
        <v>Metode 2 og dette ark anvendes til baseline og statuskontrol</v>
      </c>
      <c r="H35" s="580"/>
      <c r="I35" s="581"/>
      <c r="J35" s="554"/>
      <c r="K35" s="555"/>
      <c r="L35" s="556"/>
      <c r="N35" s="542"/>
      <c r="O35" s="536" t="s">
        <v>262</v>
      </c>
      <c r="P35" s="537"/>
      <c r="Q35" s="538"/>
      <c r="R35" s="554"/>
      <c r="S35" s="555"/>
      <c r="T35" s="556"/>
    </row>
    <row r="36" spans="1:20" ht="27.75" customHeight="1">
      <c r="A36" s="527" t="s">
        <v>263</v>
      </c>
      <c r="B36" s="528"/>
      <c r="C36" s="529"/>
      <c r="D36" s="589"/>
      <c r="E36" s="590"/>
      <c r="F36" s="591"/>
      <c r="G36" s="573" t="str">
        <f>IF(D36="Fabrikstest","Baseline og statuskontrol dokumenteres separat","Metode 2 og dette ark anvendes til baseline og statuskontrol")</f>
        <v>Metode 2 og dette ark anvendes til baseline og statuskontrol</v>
      </c>
      <c r="H36" s="574"/>
      <c r="I36" s="575"/>
      <c r="J36" s="546"/>
      <c r="K36" s="547"/>
      <c r="L36" s="548"/>
      <c r="N36" s="542"/>
      <c r="O36" s="527" t="s">
        <v>263</v>
      </c>
      <c r="P36" s="528"/>
      <c r="Q36" s="529"/>
      <c r="R36" s="546"/>
      <c r="S36" s="547"/>
      <c r="T36" s="548"/>
    </row>
    <row r="37" spans="1:20" ht="27.75" customHeight="1">
      <c r="A37" s="527" t="s">
        <v>264</v>
      </c>
      <c r="B37" s="528"/>
      <c r="C37" s="529"/>
      <c r="D37" s="589"/>
      <c r="E37" s="590"/>
      <c r="F37" s="591"/>
      <c r="G37" s="573" t="str">
        <f>IF(D37="Fabrikstest","Baseline og statuskontrol dokumenteres separat","Metode 2 og dette ark anvendes til baseline og statuskontrol")</f>
        <v>Metode 2 og dette ark anvendes til baseline og statuskontrol</v>
      </c>
      <c r="H37" s="574"/>
      <c r="I37" s="575"/>
      <c r="J37" s="546"/>
      <c r="K37" s="547"/>
      <c r="L37" s="548"/>
      <c r="N37" s="542"/>
      <c r="O37" s="527" t="s">
        <v>264</v>
      </c>
      <c r="P37" s="528"/>
      <c r="Q37" s="529"/>
      <c r="R37" s="546"/>
      <c r="S37" s="547"/>
      <c r="T37" s="548"/>
    </row>
    <row r="38" spans="1:20" ht="27.75" customHeight="1">
      <c r="A38" s="527" t="s">
        <v>265</v>
      </c>
      <c r="B38" s="528"/>
      <c r="C38" s="529"/>
      <c r="D38" s="589"/>
      <c r="E38" s="590"/>
      <c r="F38" s="591"/>
      <c r="G38" s="573" t="str">
        <f>IF(D38="Fabrikstest","Baseline og statuskontrol dokumenteres separat","Metode 2 og dette ark anvendes til baseline og statuskontrol")</f>
        <v>Metode 2 og dette ark anvendes til baseline og statuskontrol</v>
      </c>
      <c r="H38" s="574"/>
      <c r="I38" s="575"/>
      <c r="J38" s="546"/>
      <c r="K38" s="547"/>
      <c r="L38" s="548"/>
      <c r="N38" s="542"/>
      <c r="O38" s="527" t="s">
        <v>265</v>
      </c>
      <c r="P38" s="528"/>
      <c r="Q38" s="529"/>
      <c r="R38" s="549"/>
      <c r="S38" s="547"/>
      <c r="T38" s="548"/>
    </row>
    <row r="39" spans="1:20" ht="27.75" customHeight="1">
      <c r="A39" s="527" t="s">
        <v>105</v>
      </c>
      <c r="B39" s="528"/>
      <c r="C39" s="529"/>
      <c r="D39" s="589"/>
      <c r="E39" s="590"/>
      <c r="F39" s="591"/>
      <c r="G39" s="570" t="str">
        <f>IF(D39="Fabrikstest","Statuskontrol dokumenteres separat","Metode 2 og dette ark anvendes til statuskontrol")</f>
        <v>Metode 2 og dette ark anvendes til statuskontrol</v>
      </c>
      <c r="H39" s="571"/>
      <c r="I39" s="572"/>
      <c r="J39" s="546"/>
      <c r="K39" s="547"/>
      <c r="L39" s="548"/>
      <c r="N39" s="542"/>
      <c r="O39" s="527" t="s">
        <v>105</v>
      </c>
      <c r="P39" s="528"/>
      <c r="Q39" s="529"/>
      <c r="R39" s="546"/>
      <c r="S39" s="547"/>
      <c r="T39" s="548"/>
    </row>
    <row r="40" spans="1:20" ht="27.75" customHeight="1">
      <c r="A40" s="527" t="s">
        <v>266</v>
      </c>
      <c r="B40" s="528"/>
      <c r="C40" s="529"/>
      <c r="D40" s="589"/>
      <c r="E40" s="590"/>
      <c r="F40" s="591"/>
      <c r="G40" s="570" t="str">
        <f>IF(D40="Fabrikstest","Statuskontrol dokumenteres separat","Metode 2 og dette ark anvendes til statuskontrol")</f>
        <v>Metode 2 og dette ark anvendes til statuskontrol</v>
      </c>
      <c r="H40" s="571"/>
      <c r="I40" s="572"/>
      <c r="J40" s="546"/>
      <c r="K40" s="547"/>
      <c r="L40" s="548"/>
      <c r="N40" s="542"/>
      <c r="O40" s="527" t="s">
        <v>266</v>
      </c>
      <c r="P40" s="528"/>
      <c r="Q40" s="529"/>
      <c r="R40" s="549"/>
      <c r="S40" s="547"/>
      <c r="T40" s="548"/>
    </row>
    <row r="41" spans="1:20" ht="27.75" customHeight="1">
      <c r="A41" s="527" t="s">
        <v>267</v>
      </c>
      <c r="B41" s="528"/>
      <c r="C41" s="529"/>
      <c r="D41" s="589"/>
      <c r="E41" s="590"/>
      <c r="F41" s="591"/>
      <c r="G41" s="573" t="str">
        <f>IF(D41="Fabrikstest","Baseline og statuskontrol dokumenteres separat","Metode 2 og dette ark anvendes til baseline og statuskontrol")</f>
        <v>Metode 2 og dette ark anvendes til baseline og statuskontrol</v>
      </c>
      <c r="H41" s="574"/>
      <c r="I41" s="575"/>
      <c r="J41" s="546"/>
      <c r="K41" s="547"/>
      <c r="L41" s="548"/>
      <c r="N41" s="542"/>
      <c r="O41" s="527" t="s">
        <v>267</v>
      </c>
      <c r="P41" s="528"/>
      <c r="Q41" s="529"/>
      <c r="R41" s="549"/>
      <c r="S41" s="547"/>
      <c r="T41" s="548"/>
    </row>
    <row r="42" spans="1:20" ht="27.75" customHeight="1" thickBot="1">
      <c r="A42" s="530" t="s">
        <v>86</v>
      </c>
      <c r="B42" s="531"/>
      <c r="C42" s="532"/>
      <c r="D42" s="592"/>
      <c r="E42" s="593"/>
      <c r="F42" s="594"/>
      <c r="G42" s="576" t="str">
        <f>IF(D42="Fabrikstest","Baseline og statuskontrol dokumenteres separat","Metode 2 og dette ark anvendes til baseline og statuskontrol")</f>
        <v>Metode 2 og dette ark anvendes til baseline og statuskontrol</v>
      </c>
      <c r="H42" s="577"/>
      <c r="I42" s="578"/>
      <c r="J42" s="553"/>
      <c r="K42" s="551"/>
      <c r="L42" s="552"/>
      <c r="N42" s="543"/>
      <c r="O42" s="530" t="s">
        <v>86</v>
      </c>
      <c r="P42" s="531"/>
      <c r="Q42" s="532"/>
      <c r="R42" s="550"/>
      <c r="S42" s="551"/>
      <c r="T42" s="552"/>
    </row>
    <row r="43" spans="14:20" ht="27.75" customHeight="1" thickBot="1">
      <c r="N43" s="218"/>
      <c r="O43" s="533" t="s">
        <v>353</v>
      </c>
      <c r="P43" s="534"/>
      <c r="Q43" s="535"/>
      <c r="R43" s="596" t="s">
        <v>377</v>
      </c>
      <c r="S43" s="597"/>
      <c r="T43" s="598"/>
    </row>
    <row r="44" ht="12">
      <c r="N44" s="24"/>
    </row>
  </sheetData>
  <sheetProtection sheet="1"/>
  <mergeCells count="151">
    <mergeCell ref="R43:T43"/>
    <mergeCell ref="R29:T29"/>
    <mergeCell ref="A29:C29"/>
    <mergeCell ref="A15:L15"/>
    <mergeCell ref="D19:F19"/>
    <mergeCell ref="D20:F20"/>
    <mergeCell ref="D21:F21"/>
    <mergeCell ref="D22:F22"/>
    <mergeCell ref="A41:C41"/>
    <mergeCell ref="D39:F39"/>
    <mergeCell ref="D40:F40"/>
    <mergeCell ref="D23:F23"/>
    <mergeCell ref="A40:C40"/>
    <mergeCell ref="A42:C42"/>
    <mergeCell ref="D36:F36"/>
    <mergeCell ref="A35:C35"/>
    <mergeCell ref="A36:C36"/>
    <mergeCell ref="A37:C37"/>
    <mergeCell ref="A38:C38"/>
    <mergeCell ref="A39:C39"/>
    <mergeCell ref="D35:F35"/>
    <mergeCell ref="D37:F37"/>
    <mergeCell ref="D38:F38"/>
    <mergeCell ref="D26:F26"/>
    <mergeCell ref="D27:F27"/>
    <mergeCell ref="D28:F28"/>
    <mergeCell ref="A32:L32"/>
    <mergeCell ref="A26:C26"/>
    <mergeCell ref="A27:C27"/>
    <mergeCell ref="A28:C28"/>
    <mergeCell ref="G26:I26"/>
    <mergeCell ref="G27:I27"/>
    <mergeCell ref="G28:I28"/>
    <mergeCell ref="D41:F41"/>
    <mergeCell ref="D42:F42"/>
    <mergeCell ref="A20:C20"/>
    <mergeCell ref="A21:C21"/>
    <mergeCell ref="A22:C22"/>
    <mergeCell ref="A23:C23"/>
    <mergeCell ref="A24:C24"/>
    <mergeCell ref="A25:C25"/>
    <mergeCell ref="D24:F24"/>
    <mergeCell ref="D25:F25"/>
    <mergeCell ref="A8:T9"/>
    <mergeCell ref="A11:C11"/>
    <mergeCell ref="D11:E11"/>
    <mergeCell ref="F11:I11"/>
    <mergeCell ref="J11:L11"/>
    <mergeCell ref="A19:C19"/>
    <mergeCell ref="D17:F18"/>
    <mergeCell ref="A16:L16"/>
    <mergeCell ref="G17:I18"/>
    <mergeCell ref="G19:I19"/>
    <mergeCell ref="A7:C7"/>
    <mergeCell ref="D7:H7"/>
    <mergeCell ref="I7:J7"/>
    <mergeCell ref="K7:L7"/>
    <mergeCell ref="J17:L18"/>
    <mergeCell ref="J19:L19"/>
    <mergeCell ref="M7:O7"/>
    <mergeCell ref="P7:T7"/>
    <mergeCell ref="A5:L6"/>
    <mergeCell ref="S5:T5"/>
    <mergeCell ref="M6:O6"/>
    <mergeCell ref="P6:T6"/>
    <mergeCell ref="M5:N5"/>
    <mergeCell ref="P5:Q5"/>
    <mergeCell ref="A1:C3"/>
    <mergeCell ref="D1:L2"/>
    <mergeCell ref="M1:T2"/>
    <mergeCell ref="D3:L3"/>
    <mergeCell ref="M3:T3"/>
    <mergeCell ref="A4:L4"/>
    <mergeCell ref="M4:O4"/>
    <mergeCell ref="P4:T4"/>
    <mergeCell ref="G20:I20"/>
    <mergeCell ref="G21:I21"/>
    <mergeCell ref="G22:I22"/>
    <mergeCell ref="G23:I23"/>
    <mergeCell ref="G24:I24"/>
    <mergeCell ref="G25:I25"/>
    <mergeCell ref="G39:I39"/>
    <mergeCell ref="G40:I40"/>
    <mergeCell ref="G41:I41"/>
    <mergeCell ref="G42:I42"/>
    <mergeCell ref="D33:F34"/>
    <mergeCell ref="G33:I34"/>
    <mergeCell ref="G35:I35"/>
    <mergeCell ref="G36:I36"/>
    <mergeCell ref="G37:I37"/>
    <mergeCell ref="G38:I38"/>
    <mergeCell ref="J20:L20"/>
    <mergeCell ref="J21:L21"/>
    <mergeCell ref="J22:L22"/>
    <mergeCell ref="J23:L23"/>
    <mergeCell ref="J40:L40"/>
    <mergeCell ref="J24:L24"/>
    <mergeCell ref="J25:L25"/>
    <mergeCell ref="J26:L26"/>
    <mergeCell ref="J27:L27"/>
    <mergeCell ref="J28:L28"/>
    <mergeCell ref="J33:L34"/>
    <mergeCell ref="J42:L42"/>
    <mergeCell ref="R17:T18"/>
    <mergeCell ref="R19:T19"/>
    <mergeCell ref="R20:T20"/>
    <mergeCell ref="R21:T21"/>
    <mergeCell ref="R22:T22"/>
    <mergeCell ref="R23:T23"/>
    <mergeCell ref="R33:T34"/>
    <mergeCell ref="R37:T37"/>
    <mergeCell ref="J35:L35"/>
    <mergeCell ref="J41:L41"/>
    <mergeCell ref="J36:L36"/>
    <mergeCell ref="J37:L37"/>
    <mergeCell ref="J38:L38"/>
    <mergeCell ref="J39:L39"/>
    <mergeCell ref="R42:T42"/>
    <mergeCell ref="R24:T24"/>
    <mergeCell ref="R25:T25"/>
    <mergeCell ref="R26:T26"/>
    <mergeCell ref="R27:T27"/>
    <mergeCell ref="R28:T28"/>
    <mergeCell ref="R35:T35"/>
    <mergeCell ref="N33:N42"/>
    <mergeCell ref="O39:Q39"/>
    <mergeCell ref="O28:Q28"/>
    <mergeCell ref="O29:Q29"/>
    <mergeCell ref="O40:Q40"/>
    <mergeCell ref="R36:T36"/>
    <mergeCell ref="R38:T38"/>
    <mergeCell ref="R39:T39"/>
    <mergeCell ref="R40:T40"/>
    <mergeCell ref="R41:T41"/>
    <mergeCell ref="O19:Q19"/>
    <mergeCell ref="O20:Q20"/>
    <mergeCell ref="O21:Q21"/>
    <mergeCell ref="O22:Q22"/>
    <mergeCell ref="O23:Q23"/>
    <mergeCell ref="N17:N28"/>
    <mergeCell ref="O24:Q24"/>
    <mergeCell ref="O25:Q25"/>
    <mergeCell ref="O26:Q26"/>
    <mergeCell ref="O27:Q27"/>
    <mergeCell ref="O41:Q41"/>
    <mergeCell ref="O42:Q42"/>
    <mergeCell ref="O43:Q43"/>
    <mergeCell ref="O35:Q35"/>
    <mergeCell ref="O36:Q36"/>
    <mergeCell ref="O37:Q37"/>
    <mergeCell ref="O38:Q38"/>
  </mergeCells>
  <conditionalFormatting sqref="M1:T2">
    <cfRule type="cellIs" priority="45" dxfId="0" operator="equal" stopIfTrue="1">
      <formula>""</formula>
    </cfRule>
  </conditionalFormatting>
  <conditionalFormatting sqref="G19:I19">
    <cfRule type="cellIs" priority="43" dxfId="306" operator="equal" stopIfTrue="1">
      <formula>"Modtagekontrol dokumenteres i dette ark"</formula>
    </cfRule>
    <cfRule type="cellIs" priority="44" dxfId="305" operator="equal" stopIfTrue="1">
      <formula>"Modtagekontrol dokumenteres separat"</formula>
    </cfRule>
  </conditionalFormatting>
  <conditionalFormatting sqref="G20:I20">
    <cfRule type="cellIs" priority="41" dxfId="306" operator="equal" stopIfTrue="1">
      <formula>"Modtagekontrol dokumenteres i dette ark"</formula>
    </cfRule>
    <cfRule type="cellIs" priority="42" dxfId="305" operator="equal" stopIfTrue="1">
      <formula>"Modtagekontrol dokumenteres separat"</formula>
    </cfRule>
  </conditionalFormatting>
  <conditionalFormatting sqref="G21:I21">
    <cfRule type="cellIs" priority="39" dxfId="306" operator="equal" stopIfTrue="1">
      <formula>"Modtagekontrol dokumenteres i dette ark"</formula>
    </cfRule>
    <cfRule type="cellIs" priority="40" dxfId="305" operator="equal" stopIfTrue="1">
      <formula>"Modtagekontrol dokumenteres separat"</formula>
    </cfRule>
  </conditionalFormatting>
  <conditionalFormatting sqref="G22:I22">
    <cfRule type="cellIs" priority="37" dxfId="306" operator="equal" stopIfTrue="1">
      <formula>"Modtagekontrol dokumenteres i dette ark"</formula>
    </cfRule>
    <cfRule type="cellIs" priority="38" dxfId="305" operator="equal" stopIfTrue="1">
      <formula>"Modtagekontrol dokumenteres separat"</formula>
    </cfRule>
  </conditionalFormatting>
  <conditionalFormatting sqref="G23:I23">
    <cfRule type="cellIs" priority="35" dxfId="306" operator="equal" stopIfTrue="1">
      <formula>"Modtagekontrol dokumenteres i dette ark"</formula>
    </cfRule>
    <cfRule type="cellIs" priority="36" dxfId="305" operator="equal" stopIfTrue="1">
      <formula>"Modtagekontrol dokumenteres separat"</formula>
    </cfRule>
  </conditionalFormatting>
  <conditionalFormatting sqref="G24:I24">
    <cfRule type="cellIs" priority="33" dxfId="306" operator="equal" stopIfTrue="1">
      <formula>"Modtagekontrol dokumenteres i dette ark"</formula>
    </cfRule>
    <cfRule type="cellIs" priority="34" dxfId="305" operator="equal" stopIfTrue="1">
      <formula>"Modtagekontrol dokumenteres separat"</formula>
    </cfRule>
  </conditionalFormatting>
  <conditionalFormatting sqref="G25:I25">
    <cfRule type="cellIs" priority="31" dxfId="306" operator="equal" stopIfTrue="1">
      <formula>"Modtagekontrol dokumenteres i dette ark"</formula>
    </cfRule>
    <cfRule type="cellIs" priority="32" dxfId="305" operator="equal" stopIfTrue="1">
      <formula>"Modtagekontrol dokumenteres separat"</formula>
    </cfRule>
  </conditionalFormatting>
  <conditionalFormatting sqref="G26:I26">
    <cfRule type="cellIs" priority="29" dxfId="306" operator="equal" stopIfTrue="1">
      <formula>"Modtagekontrol dokumenteres i dette ark"</formula>
    </cfRule>
    <cfRule type="cellIs" priority="30" dxfId="305" operator="equal" stopIfTrue="1">
      <formula>"Modtagekontrol dokumenteres separat"</formula>
    </cfRule>
  </conditionalFormatting>
  <conditionalFormatting sqref="G27:I27">
    <cfRule type="cellIs" priority="27" dxfId="306" operator="equal" stopIfTrue="1">
      <formula>"Modtagekontrol dokumenteres i dette ark"</formula>
    </cfRule>
    <cfRule type="cellIs" priority="28" dxfId="305" operator="equal" stopIfTrue="1">
      <formula>"Modtagekontrol dokumenteres separat"</formula>
    </cfRule>
  </conditionalFormatting>
  <conditionalFormatting sqref="G28:I28">
    <cfRule type="cellIs" priority="25" dxfId="306" operator="equal" stopIfTrue="1">
      <formula>"Modtagekontrol dokumenteres i dette ark"</formula>
    </cfRule>
    <cfRule type="cellIs" priority="26" dxfId="305" operator="equal" stopIfTrue="1">
      <formula>"Modtagekontrol dokumenteres separat"</formula>
    </cfRule>
  </conditionalFormatting>
  <conditionalFormatting sqref="G35:I35">
    <cfRule type="cellIs" priority="23" dxfId="306" operator="equal" stopIfTrue="1">
      <formula>"Metode 2 og dette ark anvendes til baseline og statuskontrol"</formula>
    </cfRule>
    <cfRule type="cellIs" priority="24" dxfId="305" operator="equal" stopIfTrue="1">
      <formula>"Baseline og statuskontrol dokumenteres separat"</formula>
    </cfRule>
  </conditionalFormatting>
  <conditionalFormatting sqref="G36:I36">
    <cfRule type="cellIs" priority="21" dxfId="306" operator="equal" stopIfTrue="1">
      <formula>"Metode 2 og dette ark anvendes til baseline og statuskontrol"</formula>
    </cfRule>
    <cfRule type="cellIs" priority="22" dxfId="305" operator="equal" stopIfTrue="1">
      <formula>"Baseline og statuskontrol dokumenteres separat"</formula>
    </cfRule>
  </conditionalFormatting>
  <conditionalFormatting sqref="G39:I39">
    <cfRule type="cellIs" priority="15" dxfId="306" operator="equal" stopIfTrue="1">
      <formula>"Metode 2 og dette ark anvendes til statuskontrol"</formula>
    </cfRule>
    <cfRule type="cellIs" priority="16" dxfId="305" operator="equal" stopIfTrue="1">
      <formula>"Statuskontrol dokumenteres separat"</formula>
    </cfRule>
  </conditionalFormatting>
  <conditionalFormatting sqref="G42:I42">
    <cfRule type="cellIs" priority="9" dxfId="306" operator="equal" stopIfTrue="1">
      <formula>"Metode 2 og dette ark anvendes til baseline og statuskontrol"</formula>
    </cfRule>
    <cfRule type="cellIs" priority="10" dxfId="305" operator="equal" stopIfTrue="1">
      <formula>"Baseline og statuskontrol dokumenteres separat"</formula>
    </cfRule>
  </conditionalFormatting>
  <conditionalFormatting sqref="G40:I40">
    <cfRule type="cellIs" priority="7" dxfId="306" operator="equal" stopIfTrue="1">
      <formula>"Metode 2 og dette ark anvendes til statuskontrol"</formula>
    </cfRule>
    <cfRule type="cellIs" priority="8" dxfId="305" operator="equal" stopIfTrue="1">
      <formula>"Statuskontrol dokumenteres separat"</formula>
    </cfRule>
  </conditionalFormatting>
  <conditionalFormatting sqref="G41:I41">
    <cfRule type="cellIs" priority="1" dxfId="306" operator="equal" stopIfTrue="1">
      <formula>"Metode 2 og dette ark anvendes til baseline og statuskontrol"</formula>
    </cfRule>
    <cfRule type="cellIs" priority="2" dxfId="305" operator="equal" stopIfTrue="1">
      <formula>"Baseline og statuskontrol dokumenteres separat"</formula>
    </cfRule>
  </conditionalFormatting>
  <conditionalFormatting sqref="G37:I37">
    <cfRule type="cellIs" priority="5" dxfId="306" operator="equal" stopIfTrue="1">
      <formula>"Metode 2 og dette ark anvendes til baseline og statuskontrol"</formula>
    </cfRule>
    <cfRule type="cellIs" priority="6" dxfId="305" operator="equal" stopIfTrue="1">
      <formula>"Baseline og statuskontrol dokumenteres separat"</formula>
    </cfRule>
  </conditionalFormatting>
  <conditionalFormatting sqref="G38:I38">
    <cfRule type="cellIs" priority="3" dxfId="306" operator="equal" stopIfTrue="1">
      <formula>"Metode 2 og dette ark anvendes til baseline og statuskontrol"</formula>
    </cfRule>
    <cfRule type="cellIs" priority="4" dxfId="305" operator="equal" stopIfTrue="1">
      <formula>"Baseline og statuskontrol dokumenteres separat"</formula>
    </cfRule>
  </conditionalFormatting>
  <dataValidations count="1">
    <dataValidation type="list" allowBlank="1" showInputMessage="1" showErrorMessage="1" sqref="D19:D28 D35:D42">
      <formula1>"Fabrikstest,Metode 2"</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FM108"/>
  <sheetViews>
    <sheetView zoomScalePageLayoutView="0" workbookViewId="0" topLeftCell="A1">
      <selection activeCell="K47" sqref="K47:P47"/>
    </sheetView>
  </sheetViews>
  <sheetFormatPr defaultColWidth="8.8515625" defaultRowHeight="12.75"/>
  <cols>
    <col min="1" max="14" width="10.28125" style="2" customWidth="1"/>
    <col min="15" max="15" width="16.00390625" style="2" customWidth="1"/>
    <col min="16" max="17" width="10.28125" style="2" customWidth="1"/>
    <col min="18" max="18" width="16.140625" style="2" customWidth="1"/>
    <col min="19" max="184" width="10.28125" style="2" customWidth="1"/>
    <col min="185" max="16384" width="8.8515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793">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IF(Oplysningsside!I52="",IF(Oplysningsside!I48="","",Oplysningsside!I48),Oplysningsside!I52)</f>
      </c>
      <c r="P5" s="453" t="s">
        <v>204</v>
      </c>
      <c r="Q5" s="796"/>
      <c r="R5" s="133">
        <f>IF(Oplysningsside!L52="",IF(Oplysningsside!L48="","",Oplysningsside!L48),Oplysningsside!L52)</f>
      </c>
      <c r="S5" s="301" t="s">
        <v>203</v>
      </c>
      <c r="T5" s="302"/>
      <c r="U5" s="302"/>
      <c r="V5" s="450">
        <f>IF(Oplysningsside!O52="",IF(Oplysningsside!O48="","",Oplysningsside!O48),Oplysningsside!O52)</f>
      </c>
      <c r="W5" s="450"/>
      <c r="X5" s="451"/>
    </row>
    <row r="6" spans="1:24" ht="15.75" customHeight="1" thickBot="1">
      <c r="A6" s="298"/>
      <c r="B6" s="299"/>
      <c r="C6" s="299"/>
      <c r="D6" s="299"/>
      <c r="E6" s="299"/>
      <c r="F6" s="299"/>
      <c r="G6" s="299"/>
      <c r="H6" s="299"/>
      <c r="I6" s="299"/>
      <c r="J6" s="299"/>
      <c r="K6" s="299"/>
      <c r="L6" s="300"/>
      <c r="M6" s="301" t="s">
        <v>20</v>
      </c>
      <c r="N6" s="302"/>
      <c r="O6" s="303"/>
      <c r="P6" s="794">
        <f>IF(Oplysningsside!I19="","",Oplysningsside!I19)</f>
      </c>
      <c r="Q6" s="311"/>
      <c r="R6" s="311"/>
      <c r="S6" s="311"/>
      <c r="T6" s="311"/>
      <c r="U6" s="311"/>
      <c r="V6" s="311"/>
      <c r="W6" s="311"/>
      <c r="X6" s="312"/>
    </row>
    <row r="7" spans="1:24" ht="15.75" customHeight="1" thickBot="1">
      <c r="A7" s="301" t="s">
        <v>24</v>
      </c>
      <c r="B7" s="302"/>
      <c r="C7" s="303"/>
      <c r="D7" s="791">
        <f>IF(Oplysningsside!I17="","",Oplysningsside!I17)</f>
      </c>
      <c r="E7" s="309"/>
      <c r="F7" s="309"/>
      <c r="G7" s="309"/>
      <c r="H7" s="310"/>
      <c r="I7" s="325" t="s">
        <v>25</v>
      </c>
      <c r="J7" s="326"/>
      <c r="K7" s="792">
        <f>IF(Oplysningsside!I18="","",Oplysningsside!I18)</f>
      </c>
      <c r="L7" s="322"/>
      <c r="M7" s="301" t="s">
        <v>21</v>
      </c>
      <c r="N7" s="302"/>
      <c r="O7" s="303"/>
      <c r="P7" s="795">
        <f>IF(Oplysningsside!I22="","",Oplysningsside!I22)</f>
      </c>
      <c r="Q7" s="323"/>
      <c r="R7" s="323"/>
      <c r="S7" s="323"/>
      <c r="T7" s="323"/>
      <c r="U7" s="323"/>
      <c r="V7" s="323"/>
      <c r="W7" s="323"/>
      <c r="X7" s="324"/>
    </row>
    <row r="8" spans="1:24" ht="15.75" customHeight="1">
      <c r="A8" s="454" t="s">
        <v>303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ht="13.5" thickBot="1"/>
    <row r="14" spans="1:169" ht="30.75" customHeight="1" thickBot="1">
      <c r="A14" s="20" t="s">
        <v>60</v>
      </c>
      <c r="B14" s="21"/>
      <c r="C14" s="21"/>
      <c r="D14" s="21"/>
      <c r="E14" s="21"/>
      <c r="F14" s="21"/>
      <c r="G14" s="21"/>
      <c r="H14" s="21"/>
      <c r="I14" s="21"/>
      <c r="J14" s="21"/>
      <c r="K14" s="21"/>
      <c r="L14" s="21"/>
      <c r="M14" s="21"/>
      <c r="N14" s="21"/>
      <c r="O14" s="21"/>
      <c r="P14" s="22"/>
      <c r="R14" s="20" t="s">
        <v>60</v>
      </c>
      <c r="S14" s="21"/>
      <c r="T14" s="21"/>
      <c r="U14" s="21"/>
      <c r="V14" s="21"/>
      <c r="W14" s="21"/>
      <c r="X14" s="21"/>
      <c r="Y14" s="21"/>
      <c r="Z14" s="21"/>
      <c r="AA14" s="21"/>
      <c r="AB14" s="21"/>
      <c r="AC14" s="21"/>
      <c r="AD14" s="21"/>
      <c r="AE14" s="21"/>
      <c r="AF14" s="21"/>
      <c r="AG14" s="22"/>
      <c r="AI14" s="20" t="s">
        <v>60</v>
      </c>
      <c r="AJ14" s="21"/>
      <c r="AK14" s="21"/>
      <c r="AL14" s="21"/>
      <c r="AM14" s="21"/>
      <c r="AN14" s="21"/>
      <c r="AO14" s="21"/>
      <c r="AP14" s="21"/>
      <c r="AQ14" s="21"/>
      <c r="AR14" s="21"/>
      <c r="AS14" s="21"/>
      <c r="AT14" s="21"/>
      <c r="AU14" s="21"/>
      <c r="AV14" s="21"/>
      <c r="AW14" s="21"/>
      <c r="AX14" s="22"/>
      <c r="AZ14" s="20" t="s">
        <v>60</v>
      </c>
      <c r="BA14" s="21"/>
      <c r="BB14" s="21"/>
      <c r="BC14" s="21"/>
      <c r="BD14" s="21"/>
      <c r="BE14" s="21"/>
      <c r="BF14" s="21"/>
      <c r="BG14" s="21"/>
      <c r="BH14" s="21"/>
      <c r="BI14" s="21"/>
      <c r="BJ14" s="21"/>
      <c r="BK14" s="21"/>
      <c r="BL14" s="21"/>
      <c r="BM14" s="21"/>
      <c r="BN14" s="21"/>
      <c r="BO14" s="22"/>
      <c r="BQ14" s="20" t="s">
        <v>60</v>
      </c>
      <c r="BR14" s="21"/>
      <c r="BS14" s="21"/>
      <c r="BT14" s="21"/>
      <c r="BU14" s="21"/>
      <c r="BV14" s="21"/>
      <c r="BW14" s="21"/>
      <c r="BX14" s="21"/>
      <c r="BY14" s="21"/>
      <c r="BZ14" s="21"/>
      <c r="CA14" s="21"/>
      <c r="CB14" s="21"/>
      <c r="CC14" s="21"/>
      <c r="CD14" s="21"/>
      <c r="CE14" s="21"/>
      <c r="CF14" s="22"/>
      <c r="CH14" s="20" t="s">
        <v>60</v>
      </c>
      <c r="CI14" s="21"/>
      <c r="CJ14" s="21"/>
      <c r="CK14" s="21"/>
      <c r="CL14" s="21"/>
      <c r="CM14" s="21"/>
      <c r="CN14" s="21"/>
      <c r="CO14" s="21"/>
      <c r="CP14" s="21"/>
      <c r="CQ14" s="21"/>
      <c r="CR14" s="21"/>
      <c r="CS14" s="21"/>
      <c r="CT14" s="21"/>
      <c r="CU14" s="21"/>
      <c r="CV14" s="21"/>
      <c r="CW14" s="22"/>
      <c r="CY14" s="20" t="s">
        <v>60</v>
      </c>
      <c r="CZ14" s="21"/>
      <c r="DA14" s="21"/>
      <c r="DB14" s="21"/>
      <c r="DC14" s="21"/>
      <c r="DD14" s="21"/>
      <c r="DE14" s="21"/>
      <c r="DF14" s="21"/>
      <c r="DG14" s="21"/>
      <c r="DH14" s="21"/>
      <c r="DI14" s="21"/>
      <c r="DJ14" s="21"/>
      <c r="DK14" s="21"/>
      <c r="DL14" s="21"/>
      <c r="DM14" s="21"/>
      <c r="DN14" s="22"/>
      <c r="DP14" s="20" t="s">
        <v>60</v>
      </c>
      <c r="DQ14" s="21"/>
      <c r="DR14" s="21"/>
      <c r="DS14" s="21"/>
      <c r="DT14" s="21"/>
      <c r="DU14" s="21"/>
      <c r="DV14" s="21"/>
      <c r="DW14" s="21"/>
      <c r="DX14" s="21"/>
      <c r="DY14" s="21"/>
      <c r="DZ14" s="21"/>
      <c r="EA14" s="21"/>
      <c r="EB14" s="21"/>
      <c r="EC14" s="21"/>
      <c r="ED14" s="21"/>
      <c r="EE14" s="22"/>
      <c r="EG14" s="20" t="s">
        <v>60</v>
      </c>
      <c r="EH14" s="21"/>
      <c r="EI14" s="21"/>
      <c r="EJ14" s="21"/>
      <c r="EK14" s="21"/>
      <c r="EL14" s="21"/>
      <c r="EM14" s="21"/>
      <c r="EN14" s="21"/>
      <c r="EO14" s="21"/>
      <c r="EP14" s="21"/>
      <c r="EQ14" s="21"/>
      <c r="ER14" s="21"/>
      <c r="ES14" s="21"/>
      <c r="ET14" s="21"/>
      <c r="EU14" s="21"/>
      <c r="EV14" s="22"/>
      <c r="EX14" s="20" t="s">
        <v>60</v>
      </c>
      <c r="EY14" s="21"/>
      <c r="EZ14" s="21"/>
      <c r="FA14" s="21"/>
      <c r="FB14" s="21"/>
      <c r="FC14" s="21"/>
      <c r="FD14" s="21"/>
      <c r="FE14" s="21"/>
      <c r="FF14" s="21"/>
      <c r="FG14" s="21"/>
      <c r="FH14" s="21"/>
      <c r="FI14" s="21"/>
      <c r="FJ14" s="21"/>
      <c r="FK14" s="21"/>
      <c r="FL14" s="21"/>
      <c r="FM14" s="22"/>
    </row>
    <row r="15" spans="1:164" ht="15" customHeight="1">
      <c r="A15" s="797" t="s">
        <v>51</v>
      </c>
      <c r="B15" s="798"/>
      <c r="C15" s="798"/>
      <c r="D15" s="799"/>
      <c r="E15" s="785">
        <v>1</v>
      </c>
      <c r="F15" s="786"/>
      <c r="G15" s="786"/>
      <c r="H15" s="786"/>
      <c r="I15" s="786"/>
      <c r="J15" s="786"/>
      <c r="K15" s="787"/>
      <c r="R15" s="782" t="s">
        <v>51</v>
      </c>
      <c r="S15" s="783"/>
      <c r="T15" s="783"/>
      <c r="U15" s="784"/>
      <c r="V15" s="785">
        <v>2</v>
      </c>
      <c r="W15" s="786"/>
      <c r="X15" s="786"/>
      <c r="Y15" s="786"/>
      <c r="Z15" s="786"/>
      <c r="AA15" s="786"/>
      <c r="AB15" s="787"/>
      <c r="AI15" s="782" t="s">
        <v>51</v>
      </c>
      <c r="AJ15" s="783"/>
      <c r="AK15" s="783"/>
      <c r="AL15" s="784"/>
      <c r="AM15" s="785">
        <v>3</v>
      </c>
      <c r="AN15" s="786"/>
      <c r="AO15" s="786"/>
      <c r="AP15" s="786"/>
      <c r="AQ15" s="786"/>
      <c r="AR15" s="786"/>
      <c r="AS15" s="787"/>
      <c r="AZ15" s="782" t="s">
        <v>51</v>
      </c>
      <c r="BA15" s="783"/>
      <c r="BB15" s="783"/>
      <c r="BC15" s="784"/>
      <c r="BD15" s="785">
        <v>4</v>
      </c>
      <c r="BE15" s="786"/>
      <c r="BF15" s="786"/>
      <c r="BG15" s="786"/>
      <c r="BH15" s="786"/>
      <c r="BI15" s="786"/>
      <c r="BJ15" s="787"/>
      <c r="BQ15" s="782" t="s">
        <v>51</v>
      </c>
      <c r="BR15" s="783"/>
      <c r="BS15" s="783"/>
      <c r="BT15" s="784"/>
      <c r="BU15" s="785">
        <v>5</v>
      </c>
      <c r="BV15" s="786"/>
      <c r="BW15" s="786"/>
      <c r="BX15" s="786"/>
      <c r="BY15" s="786"/>
      <c r="BZ15" s="786"/>
      <c r="CA15" s="787"/>
      <c r="CH15" s="782" t="s">
        <v>51</v>
      </c>
      <c r="CI15" s="783"/>
      <c r="CJ15" s="783"/>
      <c r="CK15" s="784"/>
      <c r="CL15" s="785">
        <v>6</v>
      </c>
      <c r="CM15" s="786"/>
      <c r="CN15" s="786"/>
      <c r="CO15" s="786"/>
      <c r="CP15" s="786"/>
      <c r="CQ15" s="786"/>
      <c r="CR15" s="787"/>
      <c r="CY15" s="782" t="s">
        <v>51</v>
      </c>
      <c r="CZ15" s="783"/>
      <c r="DA15" s="783"/>
      <c r="DB15" s="784"/>
      <c r="DC15" s="785">
        <v>7</v>
      </c>
      <c r="DD15" s="786"/>
      <c r="DE15" s="786"/>
      <c r="DF15" s="786"/>
      <c r="DG15" s="786"/>
      <c r="DH15" s="786"/>
      <c r="DI15" s="787"/>
      <c r="DP15" s="782" t="s">
        <v>51</v>
      </c>
      <c r="DQ15" s="783"/>
      <c r="DR15" s="783"/>
      <c r="DS15" s="784"/>
      <c r="DT15" s="785">
        <v>8</v>
      </c>
      <c r="DU15" s="786"/>
      <c r="DV15" s="786"/>
      <c r="DW15" s="786"/>
      <c r="DX15" s="786"/>
      <c r="DY15" s="786"/>
      <c r="DZ15" s="787"/>
      <c r="EG15" s="782" t="s">
        <v>51</v>
      </c>
      <c r="EH15" s="783"/>
      <c r="EI15" s="783"/>
      <c r="EJ15" s="784"/>
      <c r="EK15" s="785">
        <v>9</v>
      </c>
      <c r="EL15" s="786"/>
      <c r="EM15" s="786"/>
      <c r="EN15" s="786"/>
      <c r="EO15" s="786"/>
      <c r="EP15" s="786"/>
      <c r="EQ15" s="787"/>
      <c r="EX15" s="782" t="s">
        <v>51</v>
      </c>
      <c r="EY15" s="783"/>
      <c r="EZ15" s="783"/>
      <c r="FA15" s="784"/>
      <c r="FB15" s="785">
        <v>10</v>
      </c>
      <c r="FC15" s="786"/>
      <c r="FD15" s="786"/>
      <c r="FE15" s="786"/>
      <c r="FF15" s="786"/>
      <c r="FG15" s="786"/>
      <c r="FH15" s="787"/>
    </row>
    <row r="16" spans="1:164" ht="15" customHeight="1">
      <c r="A16" s="788" t="s">
        <v>1</v>
      </c>
      <c r="B16" s="789"/>
      <c r="C16" s="789"/>
      <c r="D16" s="790"/>
      <c r="E16" s="767"/>
      <c r="F16" s="768"/>
      <c r="G16" s="768"/>
      <c r="H16" s="768"/>
      <c r="I16" s="768"/>
      <c r="J16" s="768"/>
      <c r="K16" s="769"/>
      <c r="R16" s="761" t="s">
        <v>1</v>
      </c>
      <c r="S16" s="762"/>
      <c r="T16" s="762"/>
      <c r="U16" s="763"/>
      <c r="V16" s="767"/>
      <c r="W16" s="768"/>
      <c r="X16" s="768"/>
      <c r="Y16" s="768"/>
      <c r="Z16" s="768"/>
      <c r="AA16" s="768"/>
      <c r="AB16" s="769"/>
      <c r="AI16" s="761" t="s">
        <v>1</v>
      </c>
      <c r="AJ16" s="762"/>
      <c r="AK16" s="762"/>
      <c r="AL16" s="763"/>
      <c r="AM16" s="767"/>
      <c r="AN16" s="768"/>
      <c r="AO16" s="768"/>
      <c r="AP16" s="768"/>
      <c r="AQ16" s="768"/>
      <c r="AR16" s="768"/>
      <c r="AS16" s="769"/>
      <c r="AZ16" s="761" t="s">
        <v>1</v>
      </c>
      <c r="BA16" s="762"/>
      <c r="BB16" s="762"/>
      <c r="BC16" s="763"/>
      <c r="BD16" s="767"/>
      <c r="BE16" s="768"/>
      <c r="BF16" s="768"/>
      <c r="BG16" s="768"/>
      <c r="BH16" s="768"/>
      <c r="BI16" s="768"/>
      <c r="BJ16" s="769"/>
      <c r="BQ16" s="761" t="s">
        <v>1</v>
      </c>
      <c r="BR16" s="762"/>
      <c r="BS16" s="762"/>
      <c r="BT16" s="763"/>
      <c r="BU16" s="767"/>
      <c r="BV16" s="768"/>
      <c r="BW16" s="768"/>
      <c r="BX16" s="768"/>
      <c r="BY16" s="768"/>
      <c r="BZ16" s="768"/>
      <c r="CA16" s="769"/>
      <c r="CH16" s="761" t="s">
        <v>1</v>
      </c>
      <c r="CI16" s="762"/>
      <c r="CJ16" s="762"/>
      <c r="CK16" s="763"/>
      <c r="CL16" s="767"/>
      <c r="CM16" s="768"/>
      <c r="CN16" s="768"/>
      <c r="CO16" s="768"/>
      <c r="CP16" s="768"/>
      <c r="CQ16" s="768"/>
      <c r="CR16" s="769"/>
      <c r="CY16" s="761" t="s">
        <v>1</v>
      </c>
      <c r="CZ16" s="762"/>
      <c r="DA16" s="762"/>
      <c r="DB16" s="763"/>
      <c r="DC16" s="767"/>
      <c r="DD16" s="768"/>
      <c r="DE16" s="768"/>
      <c r="DF16" s="768"/>
      <c r="DG16" s="768"/>
      <c r="DH16" s="768"/>
      <c r="DI16" s="769"/>
      <c r="DP16" s="761" t="s">
        <v>1</v>
      </c>
      <c r="DQ16" s="762"/>
      <c r="DR16" s="762"/>
      <c r="DS16" s="763"/>
      <c r="DT16" s="767"/>
      <c r="DU16" s="768"/>
      <c r="DV16" s="768"/>
      <c r="DW16" s="768"/>
      <c r="DX16" s="768"/>
      <c r="DY16" s="768"/>
      <c r="DZ16" s="769"/>
      <c r="EG16" s="761" t="s">
        <v>1</v>
      </c>
      <c r="EH16" s="762"/>
      <c r="EI16" s="762"/>
      <c r="EJ16" s="763"/>
      <c r="EK16" s="767"/>
      <c r="EL16" s="768"/>
      <c r="EM16" s="768"/>
      <c r="EN16" s="768"/>
      <c r="EO16" s="768"/>
      <c r="EP16" s="768"/>
      <c r="EQ16" s="769"/>
      <c r="EX16" s="761" t="s">
        <v>1</v>
      </c>
      <c r="EY16" s="762"/>
      <c r="EZ16" s="762"/>
      <c r="FA16" s="763"/>
      <c r="FB16" s="767"/>
      <c r="FC16" s="768"/>
      <c r="FD16" s="768"/>
      <c r="FE16" s="768"/>
      <c r="FF16" s="768"/>
      <c r="FG16" s="768"/>
      <c r="FH16" s="769"/>
    </row>
    <row r="17" spans="1:164" ht="15" customHeight="1">
      <c r="A17" s="788" t="s">
        <v>16</v>
      </c>
      <c r="B17" s="789"/>
      <c r="C17" s="789"/>
      <c r="D17" s="790"/>
      <c r="E17" s="767"/>
      <c r="F17" s="768"/>
      <c r="G17" s="768"/>
      <c r="H17" s="768"/>
      <c r="I17" s="768"/>
      <c r="J17" s="768"/>
      <c r="K17" s="769"/>
      <c r="R17" s="761" t="s">
        <v>16</v>
      </c>
      <c r="S17" s="762"/>
      <c r="T17" s="762"/>
      <c r="U17" s="763"/>
      <c r="V17" s="767"/>
      <c r="W17" s="768"/>
      <c r="X17" s="768"/>
      <c r="Y17" s="768"/>
      <c r="Z17" s="768"/>
      <c r="AA17" s="768"/>
      <c r="AB17" s="769"/>
      <c r="AI17" s="761" t="s">
        <v>16</v>
      </c>
      <c r="AJ17" s="762"/>
      <c r="AK17" s="762"/>
      <c r="AL17" s="763"/>
      <c r="AM17" s="767"/>
      <c r="AN17" s="768"/>
      <c r="AO17" s="768"/>
      <c r="AP17" s="768"/>
      <c r="AQ17" s="768"/>
      <c r="AR17" s="768"/>
      <c r="AS17" s="769"/>
      <c r="AZ17" s="761" t="s">
        <v>16</v>
      </c>
      <c r="BA17" s="762"/>
      <c r="BB17" s="762"/>
      <c r="BC17" s="763"/>
      <c r="BD17" s="767"/>
      <c r="BE17" s="768"/>
      <c r="BF17" s="768"/>
      <c r="BG17" s="768"/>
      <c r="BH17" s="768"/>
      <c r="BI17" s="768"/>
      <c r="BJ17" s="769"/>
      <c r="BQ17" s="761" t="s">
        <v>16</v>
      </c>
      <c r="BR17" s="762"/>
      <c r="BS17" s="762"/>
      <c r="BT17" s="763"/>
      <c r="BU17" s="767"/>
      <c r="BV17" s="768"/>
      <c r="BW17" s="768"/>
      <c r="BX17" s="768"/>
      <c r="BY17" s="768"/>
      <c r="BZ17" s="768"/>
      <c r="CA17" s="769"/>
      <c r="CH17" s="761" t="s">
        <v>16</v>
      </c>
      <c r="CI17" s="762"/>
      <c r="CJ17" s="762"/>
      <c r="CK17" s="763"/>
      <c r="CL17" s="767"/>
      <c r="CM17" s="768"/>
      <c r="CN17" s="768"/>
      <c r="CO17" s="768"/>
      <c r="CP17" s="768"/>
      <c r="CQ17" s="768"/>
      <c r="CR17" s="769"/>
      <c r="CY17" s="761" t="s">
        <v>16</v>
      </c>
      <c r="CZ17" s="762"/>
      <c r="DA17" s="762"/>
      <c r="DB17" s="763"/>
      <c r="DC17" s="767"/>
      <c r="DD17" s="768"/>
      <c r="DE17" s="768"/>
      <c r="DF17" s="768"/>
      <c r="DG17" s="768"/>
      <c r="DH17" s="768"/>
      <c r="DI17" s="769"/>
      <c r="DP17" s="761" t="s">
        <v>16</v>
      </c>
      <c r="DQ17" s="762"/>
      <c r="DR17" s="762"/>
      <c r="DS17" s="763"/>
      <c r="DT17" s="767"/>
      <c r="DU17" s="768"/>
      <c r="DV17" s="768"/>
      <c r="DW17" s="768"/>
      <c r="DX17" s="768"/>
      <c r="DY17" s="768"/>
      <c r="DZ17" s="769"/>
      <c r="EG17" s="761" t="s">
        <v>16</v>
      </c>
      <c r="EH17" s="762"/>
      <c r="EI17" s="762"/>
      <c r="EJ17" s="763"/>
      <c r="EK17" s="767"/>
      <c r="EL17" s="768"/>
      <c r="EM17" s="768"/>
      <c r="EN17" s="768"/>
      <c r="EO17" s="768"/>
      <c r="EP17" s="768"/>
      <c r="EQ17" s="769"/>
      <c r="EX17" s="761" t="s">
        <v>16</v>
      </c>
      <c r="EY17" s="762"/>
      <c r="EZ17" s="762"/>
      <c r="FA17" s="763"/>
      <c r="FB17" s="767"/>
      <c r="FC17" s="768"/>
      <c r="FD17" s="768"/>
      <c r="FE17" s="768"/>
      <c r="FF17" s="768"/>
      <c r="FG17" s="768"/>
      <c r="FH17" s="769"/>
    </row>
    <row r="18" spans="1:164" ht="15" customHeight="1">
      <c r="A18" s="788" t="s">
        <v>17</v>
      </c>
      <c r="B18" s="789"/>
      <c r="C18" s="789"/>
      <c r="D18" s="790"/>
      <c r="E18" s="767"/>
      <c r="F18" s="768"/>
      <c r="G18" s="768"/>
      <c r="H18" s="768"/>
      <c r="I18" s="768"/>
      <c r="J18" s="768"/>
      <c r="K18" s="769"/>
      <c r="R18" s="761" t="s">
        <v>17</v>
      </c>
      <c r="S18" s="762"/>
      <c r="T18" s="762"/>
      <c r="U18" s="763"/>
      <c r="V18" s="767"/>
      <c r="W18" s="768"/>
      <c r="X18" s="768"/>
      <c r="Y18" s="768"/>
      <c r="Z18" s="768"/>
      <c r="AA18" s="768"/>
      <c r="AB18" s="769"/>
      <c r="AI18" s="761" t="s">
        <v>17</v>
      </c>
      <c r="AJ18" s="762"/>
      <c r="AK18" s="762"/>
      <c r="AL18" s="763"/>
      <c r="AM18" s="767"/>
      <c r="AN18" s="768"/>
      <c r="AO18" s="768"/>
      <c r="AP18" s="768"/>
      <c r="AQ18" s="768"/>
      <c r="AR18" s="768"/>
      <c r="AS18" s="769"/>
      <c r="AZ18" s="761" t="s">
        <v>17</v>
      </c>
      <c r="BA18" s="762"/>
      <c r="BB18" s="762"/>
      <c r="BC18" s="763"/>
      <c r="BD18" s="767"/>
      <c r="BE18" s="768"/>
      <c r="BF18" s="768"/>
      <c r="BG18" s="768"/>
      <c r="BH18" s="768"/>
      <c r="BI18" s="768"/>
      <c r="BJ18" s="769"/>
      <c r="BQ18" s="761" t="s">
        <v>17</v>
      </c>
      <c r="BR18" s="762"/>
      <c r="BS18" s="762"/>
      <c r="BT18" s="763"/>
      <c r="BU18" s="767"/>
      <c r="BV18" s="768"/>
      <c r="BW18" s="768"/>
      <c r="BX18" s="768"/>
      <c r="BY18" s="768"/>
      <c r="BZ18" s="768"/>
      <c r="CA18" s="769"/>
      <c r="CH18" s="761" t="s">
        <v>17</v>
      </c>
      <c r="CI18" s="762"/>
      <c r="CJ18" s="762"/>
      <c r="CK18" s="763"/>
      <c r="CL18" s="767"/>
      <c r="CM18" s="768"/>
      <c r="CN18" s="768"/>
      <c r="CO18" s="768"/>
      <c r="CP18" s="768"/>
      <c r="CQ18" s="768"/>
      <c r="CR18" s="769"/>
      <c r="CY18" s="761" t="s">
        <v>17</v>
      </c>
      <c r="CZ18" s="762"/>
      <c r="DA18" s="762"/>
      <c r="DB18" s="763"/>
      <c r="DC18" s="767"/>
      <c r="DD18" s="768"/>
      <c r="DE18" s="768"/>
      <c r="DF18" s="768"/>
      <c r="DG18" s="768"/>
      <c r="DH18" s="768"/>
      <c r="DI18" s="769"/>
      <c r="DP18" s="761" t="s">
        <v>17</v>
      </c>
      <c r="DQ18" s="762"/>
      <c r="DR18" s="762"/>
      <c r="DS18" s="763"/>
      <c r="DT18" s="767"/>
      <c r="DU18" s="768"/>
      <c r="DV18" s="768"/>
      <c r="DW18" s="768"/>
      <c r="DX18" s="768"/>
      <c r="DY18" s="768"/>
      <c r="DZ18" s="769"/>
      <c r="EG18" s="761" t="s">
        <v>17</v>
      </c>
      <c r="EH18" s="762"/>
      <c r="EI18" s="762"/>
      <c r="EJ18" s="763"/>
      <c r="EK18" s="767"/>
      <c r="EL18" s="768"/>
      <c r="EM18" s="768"/>
      <c r="EN18" s="768"/>
      <c r="EO18" s="768"/>
      <c r="EP18" s="768"/>
      <c r="EQ18" s="769"/>
      <c r="EX18" s="761" t="s">
        <v>17</v>
      </c>
      <c r="EY18" s="762"/>
      <c r="EZ18" s="762"/>
      <c r="FA18" s="763"/>
      <c r="FB18" s="767"/>
      <c r="FC18" s="768"/>
      <c r="FD18" s="768"/>
      <c r="FE18" s="768"/>
      <c r="FF18" s="768"/>
      <c r="FG18" s="768"/>
      <c r="FH18" s="769"/>
    </row>
    <row r="19" spans="1:164" ht="15" customHeight="1">
      <c r="A19" s="788" t="s">
        <v>2</v>
      </c>
      <c r="B19" s="789"/>
      <c r="C19" s="789"/>
      <c r="D19" s="790"/>
      <c r="E19" s="767"/>
      <c r="F19" s="768"/>
      <c r="G19" s="768"/>
      <c r="H19" s="768"/>
      <c r="I19" s="768"/>
      <c r="J19" s="768"/>
      <c r="K19" s="769"/>
      <c r="R19" s="761" t="s">
        <v>2</v>
      </c>
      <c r="S19" s="762"/>
      <c r="T19" s="762"/>
      <c r="U19" s="763"/>
      <c r="V19" s="767"/>
      <c r="W19" s="768"/>
      <c r="X19" s="768"/>
      <c r="Y19" s="768"/>
      <c r="Z19" s="768"/>
      <c r="AA19" s="768"/>
      <c r="AB19" s="769"/>
      <c r="AI19" s="761" t="s">
        <v>2</v>
      </c>
      <c r="AJ19" s="762"/>
      <c r="AK19" s="762"/>
      <c r="AL19" s="763"/>
      <c r="AM19" s="767"/>
      <c r="AN19" s="768"/>
      <c r="AO19" s="768"/>
      <c r="AP19" s="768"/>
      <c r="AQ19" s="768"/>
      <c r="AR19" s="768"/>
      <c r="AS19" s="769"/>
      <c r="AZ19" s="761" t="s">
        <v>2</v>
      </c>
      <c r="BA19" s="762"/>
      <c r="BB19" s="762"/>
      <c r="BC19" s="763"/>
      <c r="BD19" s="767"/>
      <c r="BE19" s="768"/>
      <c r="BF19" s="768"/>
      <c r="BG19" s="768"/>
      <c r="BH19" s="768"/>
      <c r="BI19" s="768"/>
      <c r="BJ19" s="769"/>
      <c r="BQ19" s="761" t="s">
        <v>2</v>
      </c>
      <c r="BR19" s="762"/>
      <c r="BS19" s="762"/>
      <c r="BT19" s="763"/>
      <c r="BU19" s="767"/>
      <c r="BV19" s="768"/>
      <c r="BW19" s="768"/>
      <c r="BX19" s="768"/>
      <c r="BY19" s="768"/>
      <c r="BZ19" s="768"/>
      <c r="CA19" s="769"/>
      <c r="CH19" s="761" t="s">
        <v>2</v>
      </c>
      <c r="CI19" s="762"/>
      <c r="CJ19" s="762"/>
      <c r="CK19" s="763"/>
      <c r="CL19" s="767"/>
      <c r="CM19" s="768"/>
      <c r="CN19" s="768"/>
      <c r="CO19" s="768"/>
      <c r="CP19" s="768"/>
      <c r="CQ19" s="768"/>
      <c r="CR19" s="769"/>
      <c r="CY19" s="761" t="s">
        <v>2</v>
      </c>
      <c r="CZ19" s="762"/>
      <c r="DA19" s="762"/>
      <c r="DB19" s="763"/>
      <c r="DC19" s="767"/>
      <c r="DD19" s="768"/>
      <c r="DE19" s="768"/>
      <c r="DF19" s="768"/>
      <c r="DG19" s="768"/>
      <c r="DH19" s="768"/>
      <c r="DI19" s="769"/>
      <c r="DP19" s="761" t="s">
        <v>2</v>
      </c>
      <c r="DQ19" s="762"/>
      <c r="DR19" s="762"/>
      <c r="DS19" s="763"/>
      <c r="DT19" s="767"/>
      <c r="DU19" s="768"/>
      <c r="DV19" s="768"/>
      <c r="DW19" s="768"/>
      <c r="DX19" s="768"/>
      <c r="DY19" s="768"/>
      <c r="DZ19" s="769"/>
      <c r="EG19" s="761" t="s">
        <v>2</v>
      </c>
      <c r="EH19" s="762"/>
      <c r="EI19" s="762"/>
      <c r="EJ19" s="763"/>
      <c r="EK19" s="767"/>
      <c r="EL19" s="768"/>
      <c r="EM19" s="768"/>
      <c r="EN19" s="768"/>
      <c r="EO19" s="768"/>
      <c r="EP19" s="768"/>
      <c r="EQ19" s="769"/>
      <c r="EX19" s="761" t="s">
        <v>2</v>
      </c>
      <c r="EY19" s="762"/>
      <c r="EZ19" s="762"/>
      <c r="FA19" s="763"/>
      <c r="FB19" s="767"/>
      <c r="FC19" s="768"/>
      <c r="FD19" s="768"/>
      <c r="FE19" s="768"/>
      <c r="FF19" s="768"/>
      <c r="FG19" s="768"/>
      <c r="FH19" s="769"/>
    </row>
    <row r="20" spans="1:164" ht="15" customHeight="1">
      <c r="A20" s="788" t="s">
        <v>10</v>
      </c>
      <c r="B20" s="789"/>
      <c r="C20" s="789"/>
      <c r="D20" s="790"/>
      <c r="E20" s="767"/>
      <c r="F20" s="768"/>
      <c r="G20" s="768"/>
      <c r="H20" s="768"/>
      <c r="I20" s="768"/>
      <c r="J20" s="768"/>
      <c r="K20" s="769"/>
      <c r="R20" s="761" t="s">
        <v>10</v>
      </c>
      <c r="S20" s="762"/>
      <c r="T20" s="762"/>
      <c r="U20" s="763"/>
      <c r="V20" s="767"/>
      <c r="W20" s="768"/>
      <c r="X20" s="768"/>
      <c r="Y20" s="768"/>
      <c r="Z20" s="768"/>
      <c r="AA20" s="768"/>
      <c r="AB20" s="769"/>
      <c r="AI20" s="761" t="s">
        <v>10</v>
      </c>
      <c r="AJ20" s="762"/>
      <c r="AK20" s="762"/>
      <c r="AL20" s="763"/>
      <c r="AM20" s="767"/>
      <c r="AN20" s="768"/>
      <c r="AO20" s="768"/>
      <c r="AP20" s="768"/>
      <c r="AQ20" s="768"/>
      <c r="AR20" s="768"/>
      <c r="AS20" s="769"/>
      <c r="AZ20" s="761" t="s">
        <v>10</v>
      </c>
      <c r="BA20" s="762"/>
      <c r="BB20" s="762"/>
      <c r="BC20" s="763"/>
      <c r="BD20" s="767"/>
      <c r="BE20" s="768"/>
      <c r="BF20" s="768"/>
      <c r="BG20" s="768"/>
      <c r="BH20" s="768"/>
      <c r="BI20" s="768"/>
      <c r="BJ20" s="769"/>
      <c r="BQ20" s="761" t="s">
        <v>10</v>
      </c>
      <c r="BR20" s="762"/>
      <c r="BS20" s="762"/>
      <c r="BT20" s="763"/>
      <c r="BU20" s="767"/>
      <c r="BV20" s="768"/>
      <c r="BW20" s="768"/>
      <c r="BX20" s="768"/>
      <c r="BY20" s="768"/>
      <c r="BZ20" s="768"/>
      <c r="CA20" s="769"/>
      <c r="CH20" s="761" t="s">
        <v>10</v>
      </c>
      <c r="CI20" s="762"/>
      <c r="CJ20" s="762"/>
      <c r="CK20" s="763"/>
      <c r="CL20" s="767"/>
      <c r="CM20" s="768"/>
      <c r="CN20" s="768"/>
      <c r="CO20" s="768"/>
      <c r="CP20" s="768"/>
      <c r="CQ20" s="768"/>
      <c r="CR20" s="769"/>
      <c r="CY20" s="761" t="s">
        <v>10</v>
      </c>
      <c r="CZ20" s="762"/>
      <c r="DA20" s="762"/>
      <c r="DB20" s="763"/>
      <c r="DC20" s="767"/>
      <c r="DD20" s="768"/>
      <c r="DE20" s="768"/>
      <c r="DF20" s="768"/>
      <c r="DG20" s="768"/>
      <c r="DH20" s="768"/>
      <c r="DI20" s="769"/>
      <c r="DP20" s="761" t="s">
        <v>10</v>
      </c>
      <c r="DQ20" s="762"/>
      <c r="DR20" s="762"/>
      <c r="DS20" s="763"/>
      <c r="DT20" s="767"/>
      <c r="DU20" s="768"/>
      <c r="DV20" s="768"/>
      <c r="DW20" s="768"/>
      <c r="DX20" s="768"/>
      <c r="DY20" s="768"/>
      <c r="DZ20" s="769"/>
      <c r="EG20" s="761" t="s">
        <v>10</v>
      </c>
      <c r="EH20" s="762"/>
      <c r="EI20" s="762"/>
      <c r="EJ20" s="763"/>
      <c r="EK20" s="767"/>
      <c r="EL20" s="768"/>
      <c r="EM20" s="768"/>
      <c r="EN20" s="768"/>
      <c r="EO20" s="768"/>
      <c r="EP20" s="768"/>
      <c r="EQ20" s="769"/>
      <c r="EX20" s="761" t="s">
        <v>10</v>
      </c>
      <c r="EY20" s="762"/>
      <c r="EZ20" s="762"/>
      <c r="FA20" s="763"/>
      <c r="FB20" s="767"/>
      <c r="FC20" s="768"/>
      <c r="FD20" s="768"/>
      <c r="FE20" s="768"/>
      <c r="FF20" s="768"/>
      <c r="FG20" s="768"/>
      <c r="FH20" s="769"/>
    </row>
    <row r="21" spans="1:164" ht="15" customHeight="1">
      <c r="A21" s="761" t="s">
        <v>3</v>
      </c>
      <c r="B21" s="762"/>
      <c r="C21" s="762"/>
      <c r="D21" s="763"/>
      <c r="E21" s="767"/>
      <c r="F21" s="768"/>
      <c r="G21" s="768"/>
      <c r="H21" s="768"/>
      <c r="I21" s="768"/>
      <c r="J21" s="768"/>
      <c r="K21" s="769"/>
      <c r="R21" s="761" t="s">
        <v>3</v>
      </c>
      <c r="S21" s="762"/>
      <c r="T21" s="762"/>
      <c r="U21" s="763"/>
      <c r="V21" s="767"/>
      <c r="W21" s="768"/>
      <c r="X21" s="768"/>
      <c r="Y21" s="768"/>
      <c r="Z21" s="768"/>
      <c r="AA21" s="768"/>
      <c r="AB21" s="769"/>
      <c r="AI21" s="761" t="s">
        <v>3</v>
      </c>
      <c r="AJ21" s="762"/>
      <c r="AK21" s="762"/>
      <c r="AL21" s="763"/>
      <c r="AM21" s="767"/>
      <c r="AN21" s="768"/>
      <c r="AO21" s="768"/>
      <c r="AP21" s="768"/>
      <c r="AQ21" s="768"/>
      <c r="AR21" s="768"/>
      <c r="AS21" s="769"/>
      <c r="AZ21" s="761" t="s">
        <v>3</v>
      </c>
      <c r="BA21" s="762"/>
      <c r="BB21" s="762"/>
      <c r="BC21" s="763"/>
      <c r="BD21" s="767"/>
      <c r="BE21" s="768"/>
      <c r="BF21" s="768"/>
      <c r="BG21" s="768"/>
      <c r="BH21" s="768"/>
      <c r="BI21" s="768"/>
      <c r="BJ21" s="769"/>
      <c r="BQ21" s="761" t="s">
        <v>3</v>
      </c>
      <c r="BR21" s="762"/>
      <c r="BS21" s="762"/>
      <c r="BT21" s="763"/>
      <c r="BU21" s="767"/>
      <c r="BV21" s="768"/>
      <c r="BW21" s="768"/>
      <c r="BX21" s="768"/>
      <c r="BY21" s="768"/>
      <c r="BZ21" s="768"/>
      <c r="CA21" s="769"/>
      <c r="CH21" s="761" t="s">
        <v>3</v>
      </c>
      <c r="CI21" s="762"/>
      <c r="CJ21" s="762"/>
      <c r="CK21" s="763"/>
      <c r="CL21" s="767"/>
      <c r="CM21" s="768"/>
      <c r="CN21" s="768"/>
      <c r="CO21" s="768"/>
      <c r="CP21" s="768"/>
      <c r="CQ21" s="768"/>
      <c r="CR21" s="769"/>
      <c r="CY21" s="761" t="s">
        <v>3</v>
      </c>
      <c r="CZ21" s="762"/>
      <c r="DA21" s="762"/>
      <c r="DB21" s="763"/>
      <c r="DC21" s="767"/>
      <c r="DD21" s="768"/>
      <c r="DE21" s="768"/>
      <c r="DF21" s="768"/>
      <c r="DG21" s="768"/>
      <c r="DH21" s="768"/>
      <c r="DI21" s="769"/>
      <c r="DP21" s="761" t="s">
        <v>3</v>
      </c>
      <c r="DQ21" s="762"/>
      <c r="DR21" s="762"/>
      <c r="DS21" s="763"/>
      <c r="DT21" s="767"/>
      <c r="DU21" s="768"/>
      <c r="DV21" s="768"/>
      <c r="DW21" s="768"/>
      <c r="DX21" s="768"/>
      <c r="DY21" s="768"/>
      <c r="DZ21" s="769"/>
      <c r="EG21" s="761" t="s">
        <v>3</v>
      </c>
      <c r="EH21" s="762"/>
      <c r="EI21" s="762"/>
      <c r="EJ21" s="763"/>
      <c r="EK21" s="767"/>
      <c r="EL21" s="768"/>
      <c r="EM21" s="768"/>
      <c r="EN21" s="768"/>
      <c r="EO21" s="768"/>
      <c r="EP21" s="768"/>
      <c r="EQ21" s="769"/>
      <c r="EX21" s="761" t="s">
        <v>3</v>
      </c>
      <c r="EY21" s="762"/>
      <c r="EZ21" s="762"/>
      <c r="FA21" s="763"/>
      <c r="FB21" s="767"/>
      <c r="FC21" s="768"/>
      <c r="FD21" s="768"/>
      <c r="FE21" s="768"/>
      <c r="FF21" s="768"/>
      <c r="FG21" s="768"/>
      <c r="FH21" s="769"/>
    </row>
    <row r="22" spans="1:164" ht="15" customHeight="1">
      <c r="A22" s="761" t="s">
        <v>226</v>
      </c>
      <c r="B22" s="762"/>
      <c r="C22" s="762"/>
      <c r="D22" s="763"/>
      <c r="E22" s="767"/>
      <c r="F22" s="768"/>
      <c r="G22" s="768"/>
      <c r="H22" s="768"/>
      <c r="I22" s="768"/>
      <c r="J22" s="768"/>
      <c r="K22" s="769"/>
      <c r="R22" s="761" t="s">
        <v>226</v>
      </c>
      <c r="S22" s="762"/>
      <c r="T22" s="762"/>
      <c r="U22" s="763"/>
      <c r="V22" s="767"/>
      <c r="W22" s="768"/>
      <c r="X22" s="768"/>
      <c r="Y22" s="768"/>
      <c r="Z22" s="768"/>
      <c r="AA22" s="768"/>
      <c r="AB22" s="769"/>
      <c r="AI22" s="761" t="s">
        <v>226</v>
      </c>
      <c r="AJ22" s="762"/>
      <c r="AK22" s="762"/>
      <c r="AL22" s="763"/>
      <c r="AM22" s="767"/>
      <c r="AN22" s="768"/>
      <c r="AO22" s="768"/>
      <c r="AP22" s="768"/>
      <c r="AQ22" s="768"/>
      <c r="AR22" s="768"/>
      <c r="AS22" s="769"/>
      <c r="AZ22" s="761" t="s">
        <v>226</v>
      </c>
      <c r="BA22" s="762"/>
      <c r="BB22" s="762"/>
      <c r="BC22" s="763"/>
      <c r="BD22" s="767"/>
      <c r="BE22" s="768"/>
      <c r="BF22" s="768"/>
      <c r="BG22" s="768"/>
      <c r="BH22" s="768"/>
      <c r="BI22" s="768"/>
      <c r="BJ22" s="769"/>
      <c r="BQ22" s="761" t="s">
        <v>226</v>
      </c>
      <c r="BR22" s="762"/>
      <c r="BS22" s="762"/>
      <c r="BT22" s="763"/>
      <c r="BU22" s="767"/>
      <c r="BV22" s="768"/>
      <c r="BW22" s="768"/>
      <c r="BX22" s="768"/>
      <c r="BY22" s="768"/>
      <c r="BZ22" s="768"/>
      <c r="CA22" s="769"/>
      <c r="CH22" s="761" t="s">
        <v>226</v>
      </c>
      <c r="CI22" s="762"/>
      <c r="CJ22" s="762"/>
      <c r="CK22" s="763"/>
      <c r="CL22" s="767"/>
      <c r="CM22" s="768"/>
      <c r="CN22" s="768"/>
      <c r="CO22" s="768"/>
      <c r="CP22" s="768"/>
      <c r="CQ22" s="768"/>
      <c r="CR22" s="769"/>
      <c r="CY22" s="761" t="s">
        <v>226</v>
      </c>
      <c r="CZ22" s="762"/>
      <c r="DA22" s="762"/>
      <c r="DB22" s="763"/>
      <c r="DC22" s="767"/>
      <c r="DD22" s="768"/>
      <c r="DE22" s="768"/>
      <c r="DF22" s="768"/>
      <c r="DG22" s="768"/>
      <c r="DH22" s="768"/>
      <c r="DI22" s="769"/>
      <c r="DP22" s="761" t="s">
        <v>226</v>
      </c>
      <c r="DQ22" s="762"/>
      <c r="DR22" s="762"/>
      <c r="DS22" s="763"/>
      <c r="DT22" s="767"/>
      <c r="DU22" s="768"/>
      <c r="DV22" s="768"/>
      <c r="DW22" s="768"/>
      <c r="DX22" s="768"/>
      <c r="DY22" s="768"/>
      <c r="DZ22" s="769"/>
      <c r="EG22" s="761" t="s">
        <v>226</v>
      </c>
      <c r="EH22" s="762"/>
      <c r="EI22" s="762"/>
      <c r="EJ22" s="763"/>
      <c r="EK22" s="767"/>
      <c r="EL22" s="768"/>
      <c r="EM22" s="768"/>
      <c r="EN22" s="768"/>
      <c r="EO22" s="768"/>
      <c r="EP22" s="768"/>
      <c r="EQ22" s="769"/>
      <c r="EX22" s="761" t="s">
        <v>226</v>
      </c>
      <c r="EY22" s="762"/>
      <c r="EZ22" s="762"/>
      <c r="FA22" s="763"/>
      <c r="FB22" s="767"/>
      <c r="FC22" s="768"/>
      <c r="FD22" s="768"/>
      <c r="FE22" s="768"/>
      <c r="FF22" s="768"/>
      <c r="FG22" s="768"/>
      <c r="FH22" s="769"/>
    </row>
    <row r="23" spans="1:164" ht="15" customHeight="1">
      <c r="A23" s="761" t="s">
        <v>49</v>
      </c>
      <c r="B23" s="762"/>
      <c r="C23" s="762"/>
      <c r="D23" s="763"/>
      <c r="E23" s="767" t="s">
        <v>233</v>
      </c>
      <c r="F23" s="768"/>
      <c r="G23" s="768"/>
      <c r="H23" s="768"/>
      <c r="I23" s="768"/>
      <c r="J23" s="768"/>
      <c r="K23" s="769"/>
      <c r="R23" s="761" t="s">
        <v>49</v>
      </c>
      <c r="S23" s="762"/>
      <c r="T23" s="762"/>
      <c r="U23" s="763"/>
      <c r="V23" s="767" t="s">
        <v>233</v>
      </c>
      <c r="W23" s="768"/>
      <c r="X23" s="768"/>
      <c r="Y23" s="768"/>
      <c r="Z23" s="768"/>
      <c r="AA23" s="768"/>
      <c r="AB23" s="769"/>
      <c r="AI23" s="761" t="s">
        <v>49</v>
      </c>
      <c r="AJ23" s="762"/>
      <c r="AK23" s="762"/>
      <c r="AL23" s="763"/>
      <c r="AM23" s="767" t="s">
        <v>233</v>
      </c>
      <c r="AN23" s="768"/>
      <c r="AO23" s="768"/>
      <c r="AP23" s="768"/>
      <c r="AQ23" s="768"/>
      <c r="AR23" s="768"/>
      <c r="AS23" s="769"/>
      <c r="AZ23" s="761" t="s">
        <v>49</v>
      </c>
      <c r="BA23" s="762"/>
      <c r="BB23" s="762"/>
      <c r="BC23" s="763"/>
      <c r="BD23" s="767" t="s">
        <v>233</v>
      </c>
      <c r="BE23" s="768"/>
      <c r="BF23" s="768"/>
      <c r="BG23" s="768"/>
      <c r="BH23" s="768"/>
      <c r="BI23" s="768"/>
      <c r="BJ23" s="769"/>
      <c r="BQ23" s="761" t="s">
        <v>49</v>
      </c>
      <c r="BR23" s="762"/>
      <c r="BS23" s="762"/>
      <c r="BT23" s="763"/>
      <c r="BU23" s="767" t="s">
        <v>233</v>
      </c>
      <c r="BV23" s="768"/>
      <c r="BW23" s="768"/>
      <c r="BX23" s="768"/>
      <c r="BY23" s="768"/>
      <c r="BZ23" s="768"/>
      <c r="CA23" s="769"/>
      <c r="CH23" s="761" t="s">
        <v>49</v>
      </c>
      <c r="CI23" s="762"/>
      <c r="CJ23" s="762"/>
      <c r="CK23" s="763"/>
      <c r="CL23" s="767" t="s">
        <v>233</v>
      </c>
      <c r="CM23" s="768"/>
      <c r="CN23" s="768"/>
      <c r="CO23" s="768"/>
      <c r="CP23" s="768"/>
      <c r="CQ23" s="768"/>
      <c r="CR23" s="769"/>
      <c r="CY23" s="761" t="s">
        <v>49</v>
      </c>
      <c r="CZ23" s="762"/>
      <c r="DA23" s="762"/>
      <c r="DB23" s="763"/>
      <c r="DC23" s="767" t="s">
        <v>233</v>
      </c>
      <c r="DD23" s="768"/>
      <c r="DE23" s="768"/>
      <c r="DF23" s="768"/>
      <c r="DG23" s="768"/>
      <c r="DH23" s="768"/>
      <c r="DI23" s="769"/>
      <c r="DP23" s="761" t="s">
        <v>49</v>
      </c>
      <c r="DQ23" s="762"/>
      <c r="DR23" s="762"/>
      <c r="DS23" s="763"/>
      <c r="DT23" s="767" t="s">
        <v>233</v>
      </c>
      <c r="DU23" s="768"/>
      <c r="DV23" s="768"/>
      <c r="DW23" s="768"/>
      <c r="DX23" s="768"/>
      <c r="DY23" s="768"/>
      <c r="DZ23" s="769"/>
      <c r="EG23" s="761" t="s">
        <v>49</v>
      </c>
      <c r="EH23" s="762"/>
      <c r="EI23" s="762"/>
      <c r="EJ23" s="763"/>
      <c r="EK23" s="767" t="s">
        <v>233</v>
      </c>
      <c r="EL23" s="768"/>
      <c r="EM23" s="768"/>
      <c r="EN23" s="768"/>
      <c r="EO23" s="768"/>
      <c r="EP23" s="768"/>
      <c r="EQ23" s="769"/>
      <c r="EX23" s="761" t="s">
        <v>49</v>
      </c>
      <c r="EY23" s="762"/>
      <c r="EZ23" s="762"/>
      <c r="FA23" s="763"/>
      <c r="FB23" s="767" t="s">
        <v>233</v>
      </c>
      <c r="FC23" s="768"/>
      <c r="FD23" s="768"/>
      <c r="FE23" s="768"/>
      <c r="FF23" s="768"/>
      <c r="FG23" s="768"/>
      <c r="FH23" s="769"/>
    </row>
    <row r="24" spans="1:164" ht="15" customHeight="1">
      <c r="A24" s="761" t="s">
        <v>4</v>
      </c>
      <c r="B24" s="762"/>
      <c r="C24" s="762"/>
      <c r="D24" s="763"/>
      <c r="E24" s="767"/>
      <c r="F24" s="768"/>
      <c r="G24" s="768"/>
      <c r="H24" s="768"/>
      <c r="I24" s="768"/>
      <c r="J24" s="768"/>
      <c r="K24" s="769"/>
      <c r="R24" s="761" t="s">
        <v>4</v>
      </c>
      <c r="S24" s="762"/>
      <c r="T24" s="762"/>
      <c r="U24" s="763"/>
      <c r="V24" s="767"/>
      <c r="W24" s="768"/>
      <c r="X24" s="768"/>
      <c r="Y24" s="768"/>
      <c r="Z24" s="768"/>
      <c r="AA24" s="768"/>
      <c r="AB24" s="769"/>
      <c r="AI24" s="761" t="s">
        <v>4</v>
      </c>
      <c r="AJ24" s="762"/>
      <c r="AK24" s="762"/>
      <c r="AL24" s="763"/>
      <c r="AM24" s="767"/>
      <c r="AN24" s="768"/>
      <c r="AO24" s="768"/>
      <c r="AP24" s="768"/>
      <c r="AQ24" s="768"/>
      <c r="AR24" s="768"/>
      <c r="AS24" s="769"/>
      <c r="AZ24" s="761" t="s">
        <v>4</v>
      </c>
      <c r="BA24" s="762"/>
      <c r="BB24" s="762"/>
      <c r="BC24" s="763"/>
      <c r="BD24" s="767"/>
      <c r="BE24" s="768"/>
      <c r="BF24" s="768"/>
      <c r="BG24" s="768"/>
      <c r="BH24" s="768"/>
      <c r="BI24" s="768"/>
      <c r="BJ24" s="769"/>
      <c r="BQ24" s="761" t="s">
        <v>4</v>
      </c>
      <c r="BR24" s="762"/>
      <c r="BS24" s="762"/>
      <c r="BT24" s="763"/>
      <c r="BU24" s="767"/>
      <c r="BV24" s="768"/>
      <c r="BW24" s="768"/>
      <c r="BX24" s="768"/>
      <c r="BY24" s="768"/>
      <c r="BZ24" s="768"/>
      <c r="CA24" s="769"/>
      <c r="CH24" s="761" t="s">
        <v>4</v>
      </c>
      <c r="CI24" s="762"/>
      <c r="CJ24" s="762"/>
      <c r="CK24" s="763"/>
      <c r="CL24" s="767"/>
      <c r="CM24" s="768"/>
      <c r="CN24" s="768"/>
      <c r="CO24" s="768"/>
      <c r="CP24" s="768"/>
      <c r="CQ24" s="768"/>
      <c r="CR24" s="769"/>
      <c r="CY24" s="761" t="s">
        <v>4</v>
      </c>
      <c r="CZ24" s="762"/>
      <c r="DA24" s="762"/>
      <c r="DB24" s="763"/>
      <c r="DC24" s="767"/>
      <c r="DD24" s="768"/>
      <c r="DE24" s="768"/>
      <c r="DF24" s="768"/>
      <c r="DG24" s="768"/>
      <c r="DH24" s="768"/>
      <c r="DI24" s="769"/>
      <c r="DP24" s="761" t="s">
        <v>4</v>
      </c>
      <c r="DQ24" s="762"/>
      <c r="DR24" s="762"/>
      <c r="DS24" s="763"/>
      <c r="DT24" s="767"/>
      <c r="DU24" s="768"/>
      <c r="DV24" s="768"/>
      <c r="DW24" s="768"/>
      <c r="DX24" s="768"/>
      <c r="DY24" s="768"/>
      <c r="DZ24" s="769"/>
      <c r="EG24" s="761" t="s">
        <v>4</v>
      </c>
      <c r="EH24" s="762"/>
      <c r="EI24" s="762"/>
      <c r="EJ24" s="763"/>
      <c r="EK24" s="767"/>
      <c r="EL24" s="768"/>
      <c r="EM24" s="768"/>
      <c r="EN24" s="768"/>
      <c r="EO24" s="768"/>
      <c r="EP24" s="768"/>
      <c r="EQ24" s="769"/>
      <c r="EX24" s="761" t="s">
        <v>4</v>
      </c>
      <c r="EY24" s="762"/>
      <c r="EZ24" s="762"/>
      <c r="FA24" s="763"/>
      <c r="FB24" s="767"/>
      <c r="FC24" s="768"/>
      <c r="FD24" s="768"/>
      <c r="FE24" s="768"/>
      <c r="FF24" s="768"/>
      <c r="FG24" s="768"/>
      <c r="FH24" s="769"/>
    </row>
    <row r="25" spans="1:164" ht="15" customHeight="1">
      <c r="A25" s="761" t="s">
        <v>50</v>
      </c>
      <c r="B25" s="762"/>
      <c r="C25" s="762"/>
      <c r="D25" s="763"/>
      <c r="E25" s="767" t="s">
        <v>232</v>
      </c>
      <c r="F25" s="768"/>
      <c r="G25" s="768"/>
      <c r="H25" s="768"/>
      <c r="I25" s="768"/>
      <c r="J25" s="768"/>
      <c r="K25" s="769"/>
      <c r="R25" s="761" t="s">
        <v>50</v>
      </c>
      <c r="S25" s="762"/>
      <c r="T25" s="762"/>
      <c r="U25" s="763"/>
      <c r="V25" s="767" t="s">
        <v>232</v>
      </c>
      <c r="W25" s="768"/>
      <c r="X25" s="768"/>
      <c r="Y25" s="768"/>
      <c r="Z25" s="768"/>
      <c r="AA25" s="768"/>
      <c r="AB25" s="769"/>
      <c r="AI25" s="761" t="s">
        <v>50</v>
      </c>
      <c r="AJ25" s="762"/>
      <c r="AK25" s="762"/>
      <c r="AL25" s="763"/>
      <c r="AM25" s="767" t="s">
        <v>232</v>
      </c>
      <c r="AN25" s="768"/>
      <c r="AO25" s="768"/>
      <c r="AP25" s="768"/>
      <c r="AQ25" s="768"/>
      <c r="AR25" s="768"/>
      <c r="AS25" s="769"/>
      <c r="AZ25" s="761" t="s">
        <v>50</v>
      </c>
      <c r="BA25" s="762"/>
      <c r="BB25" s="762"/>
      <c r="BC25" s="763"/>
      <c r="BD25" s="767" t="s">
        <v>232</v>
      </c>
      <c r="BE25" s="768"/>
      <c r="BF25" s="768"/>
      <c r="BG25" s="768"/>
      <c r="BH25" s="768"/>
      <c r="BI25" s="768"/>
      <c r="BJ25" s="769"/>
      <c r="BQ25" s="761" t="s">
        <v>50</v>
      </c>
      <c r="BR25" s="762"/>
      <c r="BS25" s="762"/>
      <c r="BT25" s="763"/>
      <c r="BU25" s="767" t="s">
        <v>232</v>
      </c>
      <c r="BV25" s="768"/>
      <c r="BW25" s="768"/>
      <c r="BX25" s="768"/>
      <c r="BY25" s="768"/>
      <c r="BZ25" s="768"/>
      <c r="CA25" s="769"/>
      <c r="CH25" s="761" t="s">
        <v>50</v>
      </c>
      <c r="CI25" s="762"/>
      <c r="CJ25" s="762"/>
      <c r="CK25" s="763"/>
      <c r="CL25" s="767" t="s">
        <v>232</v>
      </c>
      <c r="CM25" s="768"/>
      <c r="CN25" s="768"/>
      <c r="CO25" s="768"/>
      <c r="CP25" s="768"/>
      <c r="CQ25" s="768"/>
      <c r="CR25" s="769"/>
      <c r="CY25" s="761" t="s">
        <v>50</v>
      </c>
      <c r="CZ25" s="762"/>
      <c r="DA25" s="762"/>
      <c r="DB25" s="763"/>
      <c r="DC25" s="767" t="s">
        <v>232</v>
      </c>
      <c r="DD25" s="768"/>
      <c r="DE25" s="768"/>
      <c r="DF25" s="768"/>
      <c r="DG25" s="768"/>
      <c r="DH25" s="768"/>
      <c r="DI25" s="769"/>
      <c r="DP25" s="761" t="s">
        <v>50</v>
      </c>
      <c r="DQ25" s="762"/>
      <c r="DR25" s="762"/>
      <c r="DS25" s="763"/>
      <c r="DT25" s="767" t="s">
        <v>232</v>
      </c>
      <c r="DU25" s="768"/>
      <c r="DV25" s="768"/>
      <c r="DW25" s="768"/>
      <c r="DX25" s="768"/>
      <c r="DY25" s="768"/>
      <c r="DZ25" s="769"/>
      <c r="EG25" s="761" t="s">
        <v>50</v>
      </c>
      <c r="EH25" s="762"/>
      <c r="EI25" s="762"/>
      <c r="EJ25" s="763"/>
      <c r="EK25" s="767" t="s">
        <v>232</v>
      </c>
      <c r="EL25" s="768"/>
      <c r="EM25" s="768"/>
      <c r="EN25" s="768"/>
      <c r="EO25" s="768"/>
      <c r="EP25" s="768"/>
      <c r="EQ25" s="769"/>
      <c r="EX25" s="761" t="s">
        <v>50</v>
      </c>
      <c r="EY25" s="762"/>
      <c r="EZ25" s="762"/>
      <c r="FA25" s="763"/>
      <c r="FB25" s="767" t="s">
        <v>232</v>
      </c>
      <c r="FC25" s="768"/>
      <c r="FD25" s="768"/>
      <c r="FE25" s="768"/>
      <c r="FF25" s="768"/>
      <c r="FG25" s="768"/>
      <c r="FH25" s="769"/>
    </row>
    <row r="26" spans="1:164" ht="15" customHeight="1">
      <c r="A26" s="761" t="s">
        <v>5</v>
      </c>
      <c r="B26" s="762"/>
      <c r="C26" s="762"/>
      <c r="D26" s="763"/>
      <c r="E26" s="767" t="s">
        <v>231</v>
      </c>
      <c r="F26" s="768"/>
      <c r="G26" s="768"/>
      <c r="H26" s="768"/>
      <c r="I26" s="768"/>
      <c r="J26" s="768"/>
      <c r="K26" s="769"/>
      <c r="R26" s="761" t="s">
        <v>5</v>
      </c>
      <c r="S26" s="762"/>
      <c r="T26" s="762"/>
      <c r="U26" s="763"/>
      <c r="V26" s="767" t="s">
        <v>231</v>
      </c>
      <c r="W26" s="768"/>
      <c r="X26" s="768"/>
      <c r="Y26" s="768"/>
      <c r="Z26" s="768"/>
      <c r="AA26" s="768"/>
      <c r="AB26" s="769"/>
      <c r="AI26" s="761" t="s">
        <v>5</v>
      </c>
      <c r="AJ26" s="762"/>
      <c r="AK26" s="762"/>
      <c r="AL26" s="763"/>
      <c r="AM26" s="767" t="s">
        <v>231</v>
      </c>
      <c r="AN26" s="768"/>
      <c r="AO26" s="768"/>
      <c r="AP26" s="768"/>
      <c r="AQ26" s="768"/>
      <c r="AR26" s="768"/>
      <c r="AS26" s="769"/>
      <c r="AZ26" s="761" t="s">
        <v>5</v>
      </c>
      <c r="BA26" s="762"/>
      <c r="BB26" s="762"/>
      <c r="BC26" s="763"/>
      <c r="BD26" s="767" t="s">
        <v>231</v>
      </c>
      <c r="BE26" s="768"/>
      <c r="BF26" s="768"/>
      <c r="BG26" s="768"/>
      <c r="BH26" s="768"/>
      <c r="BI26" s="768"/>
      <c r="BJ26" s="769"/>
      <c r="BQ26" s="761" t="s">
        <v>5</v>
      </c>
      <c r="BR26" s="762"/>
      <c r="BS26" s="762"/>
      <c r="BT26" s="763"/>
      <c r="BU26" s="767" t="s">
        <v>231</v>
      </c>
      <c r="BV26" s="768"/>
      <c r="BW26" s="768"/>
      <c r="BX26" s="768"/>
      <c r="BY26" s="768"/>
      <c r="BZ26" s="768"/>
      <c r="CA26" s="769"/>
      <c r="CH26" s="761" t="s">
        <v>5</v>
      </c>
      <c r="CI26" s="762"/>
      <c r="CJ26" s="762"/>
      <c r="CK26" s="763"/>
      <c r="CL26" s="767" t="s">
        <v>231</v>
      </c>
      <c r="CM26" s="768"/>
      <c r="CN26" s="768"/>
      <c r="CO26" s="768"/>
      <c r="CP26" s="768"/>
      <c r="CQ26" s="768"/>
      <c r="CR26" s="769"/>
      <c r="CY26" s="761" t="s">
        <v>5</v>
      </c>
      <c r="CZ26" s="762"/>
      <c r="DA26" s="762"/>
      <c r="DB26" s="763"/>
      <c r="DC26" s="767" t="s">
        <v>231</v>
      </c>
      <c r="DD26" s="768"/>
      <c r="DE26" s="768"/>
      <c r="DF26" s="768"/>
      <c r="DG26" s="768"/>
      <c r="DH26" s="768"/>
      <c r="DI26" s="769"/>
      <c r="DP26" s="761" t="s">
        <v>5</v>
      </c>
      <c r="DQ26" s="762"/>
      <c r="DR26" s="762"/>
      <c r="DS26" s="763"/>
      <c r="DT26" s="767" t="s">
        <v>231</v>
      </c>
      <c r="DU26" s="768"/>
      <c r="DV26" s="768"/>
      <c r="DW26" s="768"/>
      <c r="DX26" s="768"/>
      <c r="DY26" s="768"/>
      <c r="DZ26" s="769"/>
      <c r="EG26" s="761" t="s">
        <v>5</v>
      </c>
      <c r="EH26" s="762"/>
      <c r="EI26" s="762"/>
      <c r="EJ26" s="763"/>
      <c r="EK26" s="767" t="s">
        <v>231</v>
      </c>
      <c r="EL26" s="768"/>
      <c r="EM26" s="768"/>
      <c r="EN26" s="768"/>
      <c r="EO26" s="768"/>
      <c r="EP26" s="768"/>
      <c r="EQ26" s="769"/>
      <c r="EX26" s="761" t="s">
        <v>5</v>
      </c>
      <c r="EY26" s="762"/>
      <c r="EZ26" s="762"/>
      <c r="FA26" s="763"/>
      <c r="FB26" s="767" t="s">
        <v>231</v>
      </c>
      <c r="FC26" s="768"/>
      <c r="FD26" s="768"/>
      <c r="FE26" s="768"/>
      <c r="FF26" s="768"/>
      <c r="FG26" s="768"/>
      <c r="FH26" s="769"/>
    </row>
    <row r="27" spans="1:164" ht="15" customHeight="1">
      <c r="A27" s="761" t="s">
        <v>11</v>
      </c>
      <c r="B27" s="762"/>
      <c r="C27" s="762"/>
      <c r="D27" s="763"/>
      <c r="E27" s="767" t="s">
        <v>229</v>
      </c>
      <c r="F27" s="768"/>
      <c r="G27" s="768"/>
      <c r="H27" s="768"/>
      <c r="I27" s="768"/>
      <c r="J27" s="768"/>
      <c r="K27" s="769"/>
      <c r="R27" s="761" t="s">
        <v>11</v>
      </c>
      <c r="S27" s="762"/>
      <c r="T27" s="762"/>
      <c r="U27" s="763"/>
      <c r="V27" s="767" t="s">
        <v>229</v>
      </c>
      <c r="W27" s="768"/>
      <c r="X27" s="768"/>
      <c r="Y27" s="768"/>
      <c r="Z27" s="768"/>
      <c r="AA27" s="768"/>
      <c r="AB27" s="769"/>
      <c r="AI27" s="761" t="s">
        <v>11</v>
      </c>
      <c r="AJ27" s="762"/>
      <c r="AK27" s="762"/>
      <c r="AL27" s="763"/>
      <c r="AM27" s="767" t="s">
        <v>229</v>
      </c>
      <c r="AN27" s="768"/>
      <c r="AO27" s="768"/>
      <c r="AP27" s="768"/>
      <c r="AQ27" s="768"/>
      <c r="AR27" s="768"/>
      <c r="AS27" s="769"/>
      <c r="AZ27" s="761" t="s">
        <v>11</v>
      </c>
      <c r="BA27" s="762"/>
      <c r="BB27" s="762"/>
      <c r="BC27" s="763"/>
      <c r="BD27" s="767" t="s">
        <v>229</v>
      </c>
      <c r="BE27" s="768"/>
      <c r="BF27" s="768"/>
      <c r="BG27" s="768"/>
      <c r="BH27" s="768"/>
      <c r="BI27" s="768"/>
      <c r="BJ27" s="769"/>
      <c r="BQ27" s="761" t="s">
        <v>11</v>
      </c>
      <c r="BR27" s="762"/>
      <c r="BS27" s="762"/>
      <c r="BT27" s="763"/>
      <c r="BU27" s="767" t="s">
        <v>229</v>
      </c>
      <c r="BV27" s="768"/>
      <c r="BW27" s="768"/>
      <c r="BX27" s="768"/>
      <c r="BY27" s="768"/>
      <c r="BZ27" s="768"/>
      <c r="CA27" s="769"/>
      <c r="CH27" s="761" t="s">
        <v>11</v>
      </c>
      <c r="CI27" s="762"/>
      <c r="CJ27" s="762"/>
      <c r="CK27" s="763"/>
      <c r="CL27" s="767" t="s">
        <v>229</v>
      </c>
      <c r="CM27" s="768"/>
      <c r="CN27" s="768"/>
      <c r="CO27" s="768"/>
      <c r="CP27" s="768"/>
      <c r="CQ27" s="768"/>
      <c r="CR27" s="769"/>
      <c r="CY27" s="761" t="s">
        <v>11</v>
      </c>
      <c r="CZ27" s="762"/>
      <c r="DA27" s="762"/>
      <c r="DB27" s="763"/>
      <c r="DC27" s="767" t="s">
        <v>229</v>
      </c>
      <c r="DD27" s="768"/>
      <c r="DE27" s="768"/>
      <c r="DF27" s="768"/>
      <c r="DG27" s="768"/>
      <c r="DH27" s="768"/>
      <c r="DI27" s="769"/>
      <c r="DP27" s="761" t="s">
        <v>11</v>
      </c>
      <c r="DQ27" s="762"/>
      <c r="DR27" s="762"/>
      <c r="DS27" s="763"/>
      <c r="DT27" s="767" t="s">
        <v>229</v>
      </c>
      <c r="DU27" s="768"/>
      <c r="DV27" s="768"/>
      <c r="DW27" s="768"/>
      <c r="DX27" s="768"/>
      <c r="DY27" s="768"/>
      <c r="DZ27" s="769"/>
      <c r="EG27" s="761" t="s">
        <v>11</v>
      </c>
      <c r="EH27" s="762"/>
      <c r="EI27" s="762"/>
      <c r="EJ27" s="763"/>
      <c r="EK27" s="767" t="s">
        <v>229</v>
      </c>
      <c r="EL27" s="768"/>
      <c r="EM27" s="768"/>
      <c r="EN27" s="768"/>
      <c r="EO27" s="768"/>
      <c r="EP27" s="768"/>
      <c r="EQ27" s="769"/>
      <c r="EX27" s="761" t="s">
        <v>11</v>
      </c>
      <c r="EY27" s="762"/>
      <c r="EZ27" s="762"/>
      <c r="FA27" s="763"/>
      <c r="FB27" s="767" t="s">
        <v>229</v>
      </c>
      <c r="FC27" s="768"/>
      <c r="FD27" s="768"/>
      <c r="FE27" s="768"/>
      <c r="FF27" s="768"/>
      <c r="FG27" s="768"/>
      <c r="FH27" s="769"/>
    </row>
    <row r="28" spans="1:164" ht="15" customHeight="1">
      <c r="A28" s="761" t="s">
        <v>6</v>
      </c>
      <c r="B28" s="762"/>
      <c r="C28" s="762"/>
      <c r="D28" s="763"/>
      <c r="E28" s="767"/>
      <c r="F28" s="768"/>
      <c r="G28" s="768"/>
      <c r="H28" s="768"/>
      <c r="I28" s="768"/>
      <c r="J28" s="768"/>
      <c r="K28" s="769"/>
      <c r="R28" s="761" t="s">
        <v>6</v>
      </c>
      <c r="S28" s="762"/>
      <c r="T28" s="762"/>
      <c r="U28" s="763"/>
      <c r="V28" s="767"/>
      <c r="W28" s="768"/>
      <c r="X28" s="768"/>
      <c r="Y28" s="768"/>
      <c r="Z28" s="768"/>
      <c r="AA28" s="768"/>
      <c r="AB28" s="769"/>
      <c r="AI28" s="761" t="s">
        <v>6</v>
      </c>
      <c r="AJ28" s="762"/>
      <c r="AK28" s="762"/>
      <c r="AL28" s="763"/>
      <c r="AM28" s="767"/>
      <c r="AN28" s="768"/>
      <c r="AO28" s="768"/>
      <c r="AP28" s="768"/>
      <c r="AQ28" s="768"/>
      <c r="AR28" s="768"/>
      <c r="AS28" s="769"/>
      <c r="AZ28" s="761" t="s">
        <v>6</v>
      </c>
      <c r="BA28" s="762"/>
      <c r="BB28" s="762"/>
      <c r="BC28" s="763"/>
      <c r="BD28" s="767"/>
      <c r="BE28" s="768"/>
      <c r="BF28" s="768"/>
      <c r="BG28" s="768"/>
      <c r="BH28" s="768"/>
      <c r="BI28" s="768"/>
      <c r="BJ28" s="769"/>
      <c r="BQ28" s="761" t="s">
        <v>6</v>
      </c>
      <c r="BR28" s="762"/>
      <c r="BS28" s="762"/>
      <c r="BT28" s="763"/>
      <c r="BU28" s="767"/>
      <c r="BV28" s="768"/>
      <c r="BW28" s="768"/>
      <c r="BX28" s="768"/>
      <c r="BY28" s="768"/>
      <c r="BZ28" s="768"/>
      <c r="CA28" s="769"/>
      <c r="CH28" s="761" t="s">
        <v>6</v>
      </c>
      <c r="CI28" s="762"/>
      <c r="CJ28" s="762"/>
      <c r="CK28" s="763"/>
      <c r="CL28" s="767"/>
      <c r="CM28" s="768"/>
      <c r="CN28" s="768"/>
      <c r="CO28" s="768"/>
      <c r="CP28" s="768"/>
      <c r="CQ28" s="768"/>
      <c r="CR28" s="769"/>
      <c r="CY28" s="761" t="s">
        <v>6</v>
      </c>
      <c r="CZ28" s="762"/>
      <c r="DA28" s="762"/>
      <c r="DB28" s="763"/>
      <c r="DC28" s="767"/>
      <c r="DD28" s="768"/>
      <c r="DE28" s="768"/>
      <c r="DF28" s="768"/>
      <c r="DG28" s="768"/>
      <c r="DH28" s="768"/>
      <c r="DI28" s="769"/>
      <c r="DP28" s="761" t="s">
        <v>6</v>
      </c>
      <c r="DQ28" s="762"/>
      <c r="DR28" s="762"/>
      <c r="DS28" s="763"/>
      <c r="DT28" s="767"/>
      <c r="DU28" s="768"/>
      <c r="DV28" s="768"/>
      <c r="DW28" s="768"/>
      <c r="DX28" s="768"/>
      <c r="DY28" s="768"/>
      <c r="DZ28" s="769"/>
      <c r="EG28" s="761" t="s">
        <v>6</v>
      </c>
      <c r="EH28" s="762"/>
      <c r="EI28" s="762"/>
      <c r="EJ28" s="763"/>
      <c r="EK28" s="767"/>
      <c r="EL28" s="768"/>
      <c r="EM28" s="768"/>
      <c r="EN28" s="768"/>
      <c r="EO28" s="768"/>
      <c r="EP28" s="768"/>
      <c r="EQ28" s="769"/>
      <c r="EX28" s="761" t="s">
        <v>6</v>
      </c>
      <c r="EY28" s="762"/>
      <c r="EZ28" s="762"/>
      <c r="FA28" s="763"/>
      <c r="FB28" s="767"/>
      <c r="FC28" s="768"/>
      <c r="FD28" s="768"/>
      <c r="FE28" s="768"/>
      <c r="FF28" s="768"/>
      <c r="FG28" s="768"/>
      <c r="FH28" s="769"/>
    </row>
    <row r="29" spans="1:164" ht="15" customHeight="1">
      <c r="A29" s="761" t="s">
        <v>12</v>
      </c>
      <c r="B29" s="762"/>
      <c r="C29" s="762"/>
      <c r="D29" s="763"/>
      <c r="E29" s="767"/>
      <c r="F29" s="768"/>
      <c r="G29" s="768"/>
      <c r="H29" s="768"/>
      <c r="I29" s="768"/>
      <c r="J29" s="768"/>
      <c r="K29" s="769"/>
      <c r="R29" s="761" t="s">
        <v>12</v>
      </c>
      <c r="S29" s="762"/>
      <c r="T29" s="762"/>
      <c r="U29" s="763"/>
      <c r="V29" s="767"/>
      <c r="W29" s="768"/>
      <c r="X29" s="768"/>
      <c r="Y29" s="768"/>
      <c r="Z29" s="768"/>
      <c r="AA29" s="768"/>
      <c r="AB29" s="769"/>
      <c r="AI29" s="761" t="s">
        <v>12</v>
      </c>
      <c r="AJ29" s="762"/>
      <c r="AK29" s="762"/>
      <c r="AL29" s="763"/>
      <c r="AM29" s="767"/>
      <c r="AN29" s="768"/>
      <c r="AO29" s="768"/>
      <c r="AP29" s="768"/>
      <c r="AQ29" s="768"/>
      <c r="AR29" s="768"/>
      <c r="AS29" s="769"/>
      <c r="AZ29" s="761" t="s">
        <v>12</v>
      </c>
      <c r="BA29" s="762"/>
      <c r="BB29" s="762"/>
      <c r="BC29" s="763"/>
      <c r="BD29" s="767"/>
      <c r="BE29" s="768"/>
      <c r="BF29" s="768"/>
      <c r="BG29" s="768"/>
      <c r="BH29" s="768"/>
      <c r="BI29" s="768"/>
      <c r="BJ29" s="769"/>
      <c r="BQ29" s="761" t="s">
        <v>12</v>
      </c>
      <c r="BR29" s="762"/>
      <c r="BS29" s="762"/>
      <c r="BT29" s="763"/>
      <c r="BU29" s="767"/>
      <c r="BV29" s="768"/>
      <c r="BW29" s="768"/>
      <c r="BX29" s="768"/>
      <c r="BY29" s="768"/>
      <c r="BZ29" s="768"/>
      <c r="CA29" s="769"/>
      <c r="CH29" s="761" t="s">
        <v>12</v>
      </c>
      <c r="CI29" s="762"/>
      <c r="CJ29" s="762"/>
      <c r="CK29" s="763"/>
      <c r="CL29" s="767"/>
      <c r="CM29" s="768"/>
      <c r="CN29" s="768"/>
      <c r="CO29" s="768"/>
      <c r="CP29" s="768"/>
      <c r="CQ29" s="768"/>
      <c r="CR29" s="769"/>
      <c r="CY29" s="761" t="s">
        <v>12</v>
      </c>
      <c r="CZ29" s="762"/>
      <c r="DA29" s="762"/>
      <c r="DB29" s="763"/>
      <c r="DC29" s="767"/>
      <c r="DD29" s="768"/>
      <c r="DE29" s="768"/>
      <c r="DF29" s="768"/>
      <c r="DG29" s="768"/>
      <c r="DH29" s="768"/>
      <c r="DI29" s="769"/>
      <c r="DP29" s="761" t="s">
        <v>12</v>
      </c>
      <c r="DQ29" s="762"/>
      <c r="DR29" s="762"/>
      <c r="DS29" s="763"/>
      <c r="DT29" s="767"/>
      <c r="DU29" s="768"/>
      <c r="DV29" s="768"/>
      <c r="DW29" s="768"/>
      <c r="DX29" s="768"/>
      <c r="DY29" s="768"/>
      <c r="DZ29" s="769"/>
      <c r="EG29" s="761" t="s">
        <v>12</v>
      </c>
      <c r="EH29" s="762"/>
      <c r="EI29" s="762"/>
      <c r="EJ29" s="763"/>
      <c r="EK29" s="767"/>
      <c r="EL29" s="768"/>
      <c r="EM29" s="768"/>
      <c r="EN29" s="768"/>
      <c r="EO29" s="768"/>
      <c r="EP29" s="768"/>
      <c r="EQ29" s="769"/>
      <c r="EX29" s="761" t="s">
        <v>12</v>
      </c>
      <c r="EY29" s="762"/>
      <c r="EZ29" s="762"/>
      <c r="FA29" s="763"/>
      <c r="FB29" s="767"/>
      <c r="FC29" s="768"/>
      <c r="FD29" s="768"/>
      <c r="FE29" s="768"/>
      <c r="FF29" s="768"/>
      <c r="FG29" s="768"/>
      <c r="FH29" s="769"/>
    </row>
    <row r="30" spans="1:164" ht="15" customHeight="1">
      <c r="A30" s="761"/>
      <c r="B30" s="762"/>
      <c r="C30" s="762"/>
      <c r="D30" s="763"/>
      <c r="E30" s="767"/>
      <c r="F30" s="768"/>
      <c r="G30" s="768"/>
      <c r="H30" s="768"/>
      <c r="I30" s="768"/>
      <c r="J30" s="768"/>
      <c r="K30" s="769"/>
      <c r="R30" s="761"/>
      <c r="S30" s="762"/>
      <c r="T30" s="762"/>
      <c r="U30" s="763"/>
      <c r="V30" s="767"/>
      <c r="W30" s="768"/>
      <c r="X30" s="768"/>
      <c r="Y30" s="768"/>
      <c r="Z30" s="768"/>
      <c r="AA30" s="768"/>
      <c r="AB30" s="769"/>
      <c r="AI30" s="761"/>
      <c r="AJ30" s="762"/>
      <c r="AK30" s="762"/>
      <c r="AL30" s="763"/>
      <c r="AM30" s="767"/>
      <c r="AN30" s="768"/>
      <c r="AO30" s="768"/>
      <c r="AP30" s="768"/>
      <c r="AQ30" s="768"/>
      <c r="AR30" s="768"/>
      <c r="AS30" s="769"/>
      <c r="AZ30" s="761"/>
      <c r="BA30" s="762"/>
      <c r="BB30" s="762"/>
      <c r="BC30" s="763"/>
      <c r="BD30" s="767"/>
      <c r="BE30" s="768"/>
      <c r="BF30" s="768"/>
      <c r="BG30" s="768"/>
      <c r="BH30" s="768"/>
      <c r="BI30" s="768"/>
      <c r="BJ30" s="769"/>
      <c r="BQ30" s="761"/>
      <c r="BR30" s="762"/>
      <c r="BS30" s="762"/>
      <c r="BT30" s="763"/>
      <c r="BU30" s="767"/>
      <c r="BV30" s="768"/>
      <c r="BW30" s="768"/>
      <c r="BX30" s="768"/>
      <c r="BY30" s="768"/>
      <c r="BZ30" s="768"/>
      <c r="CA30" s="769"/>
      <c r="CH30" s="761"/>
      <c r="CI30" s="762"/>
      <c r="CJ30" s="762"/>
      <c r="CK30" s="763"/>
      <c r="CL30" s="767"/>
      <c r="CM30" s="768"/>
      <c r="CN30" s="768"/>
      <c r="CO30" s="768"/>
      <c r="CP30" s="768"/>
      <c r="CQ30" s="768"/>
      <c r="CR30" s="769"/>
      <c r="CY30" s="761"/>
      <c r="CZ30" s="762"/>
      <c r="DA30" s="762"/>
      <c r="DB30" s="763"/>
      <c r="DC30" s="767"/>
      <c r="DD30" s="768"/>
      <c r="DE30" s="768"/>
      <c r="DF30" s="768"/>
      <c r="DG30" s="768"/>
      <c r="DH30" s="768"/>
      <c r="DI30" s="769"/>
      <c r="DP30" s="761"/>
      <c r="DQ30" s="762"/>
      <c r="DR30" s="762"/>
      <c r="DS30" s="763"/>
      <c r="DT30" s="767"/>
      <c r="DU30" s="768"/>
      <c r="DV30" s="768"/>
      <c r="DW30" s="768"/>
      <c r="DX30" s="768"/>
      <c r="DY30" s="768"/>
      <c r="DZ30" s="769"/>
      <c r="EG30" s="761"/>
      <c r="EH30" s="762"/>
      <c r="EI30" s="762"/>
      <c r="EJ30" s="763"/>
      <c r="EK30" s="767"/>
      <c r="EL30" s="768"/>
      <c r="EM30" s="768"/>
      <c r="EN30" s="768"/>
      <c r="EO30" s="768"/>
      <c r="EP30" s="768"/>
      <c r="EQ30" s="769"/>
      <c r="EX30" s="761"/>
      <c r="EY30" s="762"/>
      <c r="EZ30" s="762"/>
      <c r="FA30" s="763"/>
      <c r="FB30" s="767"/>
      <c r="FC30" s="768"/>
      <c r="FD30" s="768"/>
      <c r="FE30" s="768"/>
      <c r="FF30" s="768"/>
      <c r="FG30" s="768"/>
      <c r="FH30" s="769"/>
    </row>
    <row r="31" spans="1:164" ht="15" customHeight="1">
      <c r="A31" s="776" t="s">
        <v>88</v>
      </c>
      <c r="B31" s="762"/>
      <c r="C31" s="762"/>
      <c r="D31" s="763"/>
      <c r="E31" s="767" t="s">
        <v>230</v>
      </c>
      <c r="F31" s="768"/>
      <c r="G31" s="768"/>
      <c r="H31" s="768"/>
      <c r="I31" s="768"/>
      <c r="J31" s="768"/>
      <c r="K31" s="769"/>
      <c r="R31" s="776" t="s">
        <v>88</v>
      </c>
      <c r="S31" s="777"/>
      <c r="T31" s="777"/>
      <c r="U31" s="778"/>
      <c r="V31" s="767" t="s">
        <v>230</v>
      </c>
      <c r="W31" s="768"/>
      <c r="X31" s="768"/>
      <c r="Y31" s="768"/>
      <c r="Z31" s="768"/>
      <c r="AA31" s="768"/>
      <c r="AB31" s="769"/>
      <c r="AI31" s="776" t="s">
        <v>88</v>
      </c>
      <c r="AJ31" s="777"/>
      <c r="AK31" s="777"/>
      <c r="AL31" s="778"/>
      <c r="AM31" s="767" t="s">
        <v>230</v>
      </c>
      <c r="AN31" s="768"/>
      <c r="AO31" s="768"/>
      <c r="AP31" s="768"/>
      <c r="AQ31" s="768"/>
      <c r="AR31" s="768"/>
      <c r="AS31" s="769"/>
      <c r="AZ31" s="776" t="s">
        <v>88</v>
      </c>
      <c r="BA31" s="777"/>
      <c r="BB31" s="777"/>
      <c r="BC31" s="778"/>
      <c r="BD31" s="767" t="s">
        <v>230</v>
      </c>
      <c r="BE31" s="768"/>
      <c r="BF31" s="768"/>
      <c r="BG31" s="768"/>
      <c r="BH31" s="768"/>
      <c r="BI31" s="768"/>
      <c r="BJ31" s="769"/>
      <c r="BQ31" s="776" t="s">
        <v>88</v>
      </c>
      <c r="BR31" s="777"/>
      <c r="BS31" s="777"/>
      <c r="BT31" s="778"/>
      <c r="BU31" s="767" t="s">
        <v>230</v>
      </c>
      <c r="BV31" s="768"/>
      <c r="BW31" s="768"/>
      <c r="BX31" s="768"/>
      <c r="BY31" s="768"/>
      <c r="BZ31" s="768"/>
      <c r="CA31" s="769"/>
      <c r="CH31" s="776" t="s">
        <v>88</v>
      </c>
      <c r="CI31" s="777"/>
      <c r="CJ31" s="777"/>
      <c r="CK31" s="778"/>
      <c r="CL31" s="767" t="s">
        <v>230</v>
      </c>
      <c r="CM31" s="768"/>
      <c r="CN31" s="768"/>
      <c r="CO31" s="768"/>
      <c r="CP31" s="768"/>
      <c r="CQ31" s="768"/>
      <c r="CR31" s="769"/>
      <c r="CY31" s="776" t="s">
        <v>88</v>
      </c>
      <c r="CZ31" s="777"/>
      <c r="DA31" s="777"/>
      <c r="DB31" s="778"/>
      <c r="DC31" s="767" t="s">
        <v>230</v>
      </c>
      <c r="DD31" s="768"/>
      <c r="DE31" s="768"/>
      <c r="DF31" s="768"/>
      <c r="DG31" s="768"/>
      <c r="DH31" s="768"/>
      <c r="DI31" s="769"/>
      <c r="DP31" s="776" t="s">
        <v>88</v>
      </c>
      <c r="DQ31" s="777"/>
      <c r="DR31" s="777"/>
      <c r="DS31" s="778"/>
      <c r="DT31" s="767" t="s">
        <v>230</v>
      </c>
      <c r="DU31" s="768"/>
      <c r="DV31" s="768"/>
      <c r="DW31" s="768"/>
      <c r="DX31" s="768"/>
      <c r="DY31" s="768"/>
      <c r="DZ31" s="769"/>
      <c r="EG31" s="776" t="s">
        <v>88</v>
      </c>
      <c r="EH31" s="777"/>
      <c r="EI31" s="777"/>
      <c r="EJ31" s="778"/>
      <c r="EK31" s="767" t="s">
        <v>230</v>
      </c>
      <c r="EL31" s="768"/>
      <c r="EM31" s="768"/>
      <c r="EN31" s="768"/>
      <c r="EO31" s="768"/>
      <c r="EP31" s="768"/>
      <c r="EQ31" s="769"/>
      <c r="EX31" s="776" t="s">
        <v>88</v>
      </c>
      <c r="EY31" s="777"/>
      <c r="EZ31" s="777"/>
      <c r="FA31" s="778"/>
      <c r="FB31" s="767" t="s">
        <v>230</v>
      </c>
      <c r="FC31" s="768"/>
      <c r="FD31" s="768"/>
      <c r="FE31" s="768"/>
      <c r="FF31" s="768"/>
      <c r="FG31" s="768"/>
      <c r="FH31" s="769"/>
    </row>
    <row r="32" spans="1:164" ht="15" customHeight="1" thickBot="1">
      <c r="A32" s="800" t="s">
        <v>249</v>
      </c>
      <c r="B32" s="801"/>
      <c r="C32" s="801"/>
      <c r="D32" s="802"/>
      <c r="E32" s="773"/>
      <c r="F32" s="774"/>
      <c r="G32" s="774"/>
      <c r="H32" s="774"/>
      <c r="I32" s="774"/>
      <c r="J32" s="774"/>
      <c r="K32" s="775"/>
      <c r="R32" s="779" t="s">
        <v>249</v>
      </c>
      <c r="S32" s="780"/>
      <c r="T32" s="780"/>
      <c r="U32" s="781"/>
      <c r="V32" s="773"/>
      <c r="W32" s="774"/>
      <c r="X32" s="774"/>
      <c r="Y32" s="774"/>
      <c r="Z32" s="774"/>
      <c r="AA32" s="774"/>
      <c r="AB32" s="775"/>
      <c r="AI32" s="779" t="s">
        <v>249</v>
      </c>
      <c r="AJ32" s="780"/>
      <c r="AK32" s="780"/>
      <c r="AL32" s="781"/>
      <c r="AM32" s="773"/>
      <c r="AN32" s="774"/>
      <c r="AO32" s="774"/>
      <c r="AP32" s="774"/>
      <c r="AQ32" s="774"/>
      <c r="AR32" s="774"/>
      <c r="AS32" s="775"/>
      <c r="AZ32" s="779" t="s">
        <v>249</v>
      </c>
      <c r="BA32" s="780"/>
      <c r="BB32" s="780"/>
      <c r="BC32" s="781"/>
      <c r="BD32" s="773"/>
      <c r="BE32" s="774"/>
      <c r="BF32" s="774"/>
      <c r="BG32" s="774"/>
      <c r="BH32" s="774"/>
      <c r="BI32" s="774"/>
      <c r="BJ32" s="775"/>
      <c r="BQ32" s="779" t="s">
        <v>249</v>
      </c>
      <c r="BR32" s="780"/>
      <c r="BS32" s="780"/>
      <c r="BT32" s="781"/>
      <c r="BU32" s="773"/>
      <c r="BV32" s="774"/>
      <c r="BW32" s="774"/>
      <c r="BX32" s="774"/>
      <c r="BY32" s="774"/>
      <c r="BZ32" s="774"/>
      <c r="CA32" s="775"/>
      <c r="CH32" s="779" t="s">
        <v>249</v>
      </c>
      <c r="CI32" s="780"/>
      <c r="CJ32" s="780"/>
      <c r="CK32" s="781"/>
      <c r="CL32" s="773"/>
      <c r="CM32" s="774"/>
      <c r="CN32" s="774"/>
      <c r="CO32" s="774"/>
      <c r="CP32" s="774"/>
      <c r="CQ32" s="774"/>
      <c r="CR32" s="775"/>
      <c r="CY32" s="779" t="s">
        <v>249</v>
      </c>
      <c r="CZ32" s="780"/>
      <c r="DA32" s="780"/>
      <c r="DB32" s="781"/>
      <c r="DC32" s="773"/>
      <c r="DD32" s="774"/>
      <c r="DE32" s="774"/>
      <c r="DF32" s="774"/>
      <c r="DG32" s="774"/>
      <c r="DH32" s="774"/>
      <c r="DI32" s="775"/>
      <c r="DP32" s="779" t="s">
        <v>249</v>
      </c>
      <c r="DQ32" s="780"/>
      <c r="DR32" s="780"/>
      <c r="DS32" s="781"/>
      <c r="DT32" s="773"/>
      <c r="DU32" s="774"/>
      <c r="DV32" s="774"/>
      <c r="DW32" s="774"/>
      <c r="DX32" s="774"/>
      <c r="DY32" s="774"/>
      <c r="DZ32" s="775"/>
      <c r="EG32" s="779" t="s">
        <v>249</v>
      </c>
      <c r="EH32" s="780"/>
      <c r="EI32" s="780"/>
      <c r="EJ32" s="781"/>
      <c r="EK32" s="773"/>
      <c r="EL32" s="774"/>
      <c r="EM32" s="774"/>
      <c r="EN32" s="774"/>
      <c r="EO32" s="774"/>
      <c r="EP32" s="774"/>
      <c r="EQ32" s="775"/>
      <c r="EX32" s="779" t="s">
        <v>249</v>
      </c>
      <c r="EY32" s="780"/>
      <c r="EZ32" s="780"/>
      <c r="FA32" s="781"/>
      <c r="FB32" s="773"/>
      <c r="FC32" s="774"/>
      <c r="FD32" s="774"/>
      <c r="FE32" s="774"/>
      <c r="FF32" s="774"/>
      <c r="FG32" s="774"/>
      <c r="FH32" s="775"/>
    </row>
    <row r="33" spans="1:169" ht="30.75" customHeight="1" thickBot="1">
      <c r="A33" s="20" t="s">
        <v>0</v>
      </c>
      <c r="B33" s="21"/>
      <c r="C33" s="21"/>
      <c r="D33" s="21"/>
      <c r="E33" s="21"/>
      <c r="F33" s="21"/>
      <c r="G33" s="21"/>
      <c r="H33" s="21"/>
      <c r="I33" s="21"/>
      <c r="J33" s="21"/>
      <c r="K33" s="21"/>
      <c r="L33" s="21"/>
      <c r="M33" s="21"/>
      <c r="N33" s="21"/>
      <c r="O33" s="21"/>
      <c r="P33" s="22"/>
      <c r="R33" s="20" t="s">
        <v>0</v>
      </c>
      <c r="S33" s="21"/>
      <c r="T33" s="21"/>
      <c r="U33" s="21"/>
      <c r="V33" s="21"/>
      <c r="W33" s="21"/>
      <c r="X33" s="21"/>
      <c r="Y33" s="21"/>
      <c r="Z33" s="21"/>
      <c r="AA33" s="21"/>
      <c r="AB33" s="21"/>
      <c r="AC33" s="21"/>
      <c r="AD33" s="21"/>
      <c r="AE33" s="21"/>
      <c r="AF33" s="21"/>
      <c r="AG33" s="22"/>
      <c r="AI33" s="20" t="s">
        <v>0</v>
      </c>
      <c r="AJ33" s="21"/>
      <c r="AK33" s="21"/>
      <c r="AL33" s="21"/>
      <c r="AM33" s="21"/>
      <c r="AN33" s="21"/>
      <c r="AO33" s="21"/>
      <c r="AP33" s="21"/>
      <c r="AQ33" s="21"/>
      <c r="AR33" s="21"/>
      <c r="AS33" s="21"/>
      <c r="AT33" s="21"/>
      <c r="AU33" s="21"/>
      <c r="AV33" s="21"/>
      <c r="AW33" s="21"/>
      <c r="AX33" s="22"/>
      <c r="AZ33" s="20" t="s">
        <v>0</v>
      </c>
      <c r="BA33" s="21"/>
      <c r="BB33" s="21"/>
      <c r="BC33" s="21"/>
      <c r="BD33" s="21"/>
      <c r="BE33" s="21"/>
      <c r="BF33" s="21"/>
      <c r="BG33" s="21"/>
      <c r="BH33" s="21"/>
      <c r="BI33" s="21"/>
      <c r="BJ33" s="21"/>
      <c r="BK33" s="21"/>
      <c r="BL33" s="21"/>
      <c r="BM33" s="21"/>
      <c r="BN33" s="21"/>
      <c r="BO33" s="22"/>
      <c r="BQ33" s="20" t="s">
        <v>0</v>
      </c>
      <c r="BR33" s="21"/>
      <c r="BS33" s="21"/>
      <c r="BT33" s="21"/>
      <c r="BU33" s="21"/>
      <c r="BV33" s="21"/>
      <c r="BW33" s="21"/>
      <c r="BX33" s="21"/>
      <c r="BY33" s="21"/>
      <c r="BZ33" s="21"/>
      <c r="CA33" s="21"/>
      <c r="CB33" s="21"/>
      <c r="CC33" s="21"/>
      <c r="CD33" s="21"/>
      <c r="CE33" s="21"/>
      <c r="CF33" s="22"/>
      <c r="CH33" s="20" t="s">
        <v>0</v>
      </c>
      <c r="CI33" s="21"/>
      <c r="CJ33" s="21"/>
      <c r="CK33" s="21"/>
      <c r="CL33" s="21"/>
      <c r="CM33" s="21"/>
      <c r="CN33" s="21"/>
      <c r="CO33" s="21"/>
      <c r="CP33" s="21"/>
      <c r="CQ33" s="21"/>
      <c r="CR33" s="21"/>
      <c r="CS33" s="21"/>
      <c r="CT33" s="21"/>
      <c r="CU33" s="21"/>
      <c r="CV33" s="21"/>
      <c r="CW33" s="22"/>
      <c r="CY33" s="20" t="s">
        <v>0</v>
      </c>
      <c r="CZ33" s="21"/>
      <c r="DA33" s="21"/>
      <c r="DB33" s="21"/>
      <c r="DC33" s="21"/>
      <c r="DD33" s="21"/>
      <c r="DE33" s="21"/>
      <c r="DF33" s="21"/>
      <c r="DG33" s="21"/>
      <c r="DH33" s="21"/>
      <c r="DI33" s="21"/>
      <c r="DJ33" s="21"/>
      <c r="DK33" s="21"/>
      <c r="DL33" s="21"/>
      <c r="DM33" s="21"/>
      <c r="DN33" s="22"/>
      <c r="DP33" s="20" t="s">
        <v>0</v>
      </c>
      <c r="DQ33" s="21"/>
      <c r="DR33" s="21"/>
      <c r="DS33" s="21"/>
      <c r="DT33" s="21"/>
      <c r="DU33" s="21"/>
      <c r="DV33" s="21"/>
      <c r="DW33" s="21"/>
      <c r="DX33" s="21"/>
      <c r="DY33" s="21"/>
      <c r="DZ33" s="21"/>
      <c r="EA33" s="21"/>
      <c r="EB33" s="21"/>
      <c r="EC33" s="21"/>
      <c r="ED33" s="21"/>
      <c r="EE33" s="22"/>
      <c r="EG33" s="20" t="s">
        <v>0</v>
      </c>
      <c r="EH33" s="21"/>
      <c r="EI33" s="21"/>
      <c r="EJ33" s="21"/>
      <c r="EK33" s="21"/>
      <c r="EL33" s="21"/>
      <c r="EM33" s="21"/>
      <c r="EN33" s="21"/>
      <c r="EO33" s="21"/>
      <c r="EP33" s="21"/>
      <c r="EQ33" s="21"/>
      <c r="ER33" s="21"/>
      <c r="ES33" s="21"/>
      <c r="ET33" s="21"/>
      <c r="EU33" s="21"/>
      <c r="EV33" s="22"/>
      <c r="EX33" s="20" t="s">
        <v>0</v>
      </c>
      <c r="EY33" s="21"/>
      <c r="EZ33" s="21"/>
      <c r="FA33" s="21"/>
      <c r="FB33" s="21"/>
      <c r="FC33" s="21"/>
      <c r="FD33" s="21"/>
      <c r="FE33" s="21"/>
      <c r="FF33" s="21"/>
      <c r="FG33" s="21"/>
      <c r="FH33" s="21"/>
      <c r="FI33" s="21"/>
      <c r="FJ33" s="21"/>
      <c r="FK33" s="21"/>
      <c r="FL33" s="21"/>
      <c r="FM33" s="22"/>
    </row>
    <row r="34" spans="1:164" ht="15" customHeight="1">
      <c r="A34" s="797" t="s">
        <v>13</v>
      </c>
      <c r="B34" s="798"/>
      <c r="C34" s="798"/>
      <c r="D34" s="799"/>
      <c r="E34" s="785"/>
      <c r="F34" s="786"/>
      <c r="G34" s="786"/>
      <c r="H34" s="786"/>
      <c r="I34" s="786"/>
      <c r="J34" s="786"/>
      <c r="K34" s="787"/>
      <c r="R34" s="782" t="s">
        <v>13</v>
      </c>
      <c r="S34" s="783"/>
      <c r="T34" s="783"/>
      <c r="U34" s="784"/>
      <c r="V34" s="785"/>
      <c r="W34" s="786"/>
      <c r="X34" s="786"/>
      <c r="Y34" s="786"/>
      <c r="Z34" s="786"/>
      <c r="AA34" s="786"/>
      <c r="AB34" s="787"/>
      <c r="AI34" s="782" t="s">
        <v>13</v>
      </c>
      <c r="AJ34" s="783"/>
      <c r="AK34" s="783"/>
      <c r="AL34" s="784"/>
      <c r="AM34" s="785"/>
      <c r="AN34" s="786"/>
      <c r="AO34" s="786"/>
      <c r="AP34" s="786"/>
      <c r="AQ34" s="786"/>
      <c r="AR34" s="786"/>
      <c r="AS34" s="787"/>
      <c r="AZ34" s="782" t="s">
        <v>13</v>
      </c>
      <c r="BA34" s="783"/>
      <c r="BB34" s="783"/>
      <c r="BC34" s="784"/>
      <c r="BD34" s="785"/>
      <c r="BE34" s="786"/>
      <c r="BF34" s="786"/>
      <c r="BG34" s="786"/>
      <c r="BH34" s="786"/>
      <c r="BI34" s="786"/>
      <c r="BJ34" s="787"/>
      <c r="BQ34" s="782" t="s">
        <v>13</v>
      </c>
      <c r="BR34" s="783"/>
      <c r="BS34" s="783"/>
      <c r="BT34" s="784"/>
      <c r="BU34" s="785"/>
      <c r="BV34" s="786"/>
      <c r="BW34" s="786"/>
      <c r="BX34" s="786"/>
      <c r="BY34" s="786"/>
      <c r="BZ34" s="786"/>
      <c r="CA34" s="787"/>
      <c r="CH34" s="782" t="s">
        <v>13</v>
      </c>
      <c r="CI34" s="783"/>
      <c r="CJ34" s="783"/>
      <c r="CK34" s="784"/>
      <c r="CL34" s="785"/>
      <c r="CM34" s="786"/>
      <c r="CN34" s="786"/>
      <c r="CO34" s="786"/>
      <c r="CP34" s="786"/>
      <c r="CQ34" s="786"/>
      <c r="CR34" s="787"/>
      <c r="CY34" s="782" t="s">
        <v>13</v>
      </c>
      <c r="CZ34" s="783"/>
      <c r="DA34" s="783"/>
      <c r="DB34" s="784"/>
      <c r="DC34" s="785"/>
      <c r="DD34" s="786"/>
      <c r="DE34" s="786"/>
      <c r="DF34" s="786"/>
      <c r="DG34" s="786"/>
      <c r="DH34" s="786"/>
      <c r="DI34" s="787"/>
      <c r="DP34" s="782" t="s">
        <v>13</v>
      </c>
      <c r="DQ34" s="783"/>
      <c r="DR34" s="783"/>
      <c r="DS34" s="784"/>
      <c r="DT34" s="785"/>
      <c r="DU34" s="786"/>
      <c r="DV34" s="786"/>
      <c r="DW34" s="786"/>
      <c r="DX34" s="786"/>
      <c r="DY34" s="786"/>
      <c r="DZ34" s="787"/>
      <c r="EG34" s="782" t="s">
        <v>13</v>
      </c>
      <c r="EH34" s="783"/>
      <c r="EI34" s="783"/>
      <c r="EJ34" s="784"/>
      <c r="EK34" s="785"/>
      <c r="EL34" s="786"/>
      <c r="EM34" s="786"/>
      <c r="EN34" s="786"/>
      <c r="EO34" s="786"/>
      <c r="EP34" s="786"/>
      <c r="EQ34" s="787"/>
      <c r="EX34" s="782" t="s">
        <v>13</v>
      </c>
      <c r="EY34" s="783"/>
      <c r="EZ34" s="783"/>
      <c r="FA34" s="784"/>
      <c r="FB34" s="785"/>
      <c r="FC34" s="786"/>
      <c r="FD34" s="786"/>
      <c r="FE34" s="786"/>
      <c r="FF34" s="786"/>
      <c r="FG34" s="786"/>
      <c r="FH34" s="787"/>
    </row>
    <row r="35" spans="1:164" ht="15" customHeight="1">
      <c r="A35" s="788" t="s">
        <v>52</v>
      </c>
      <c r="B35" s="789"/>
      <c r="C35" s="789"/>
      <c r="D35" s="790"/>
      <c r="E35" s="764"/>
      <c r="F35" s="765"/>
      <c r="G35" s="765"/>
      <c r="H35" s="765"/>
      <c r="I35" s="765"/>
      <c r="J35" s="765"/>
      <c r="K35" s="766"/>
      <c r="R35" s="761" t="s">
        <v>52</v>
      </c>
      <c r="S35" s="762"/>
      <c r="T35" s="762"/>
      <c r="U35" s="763"/>
      <c r="V35" s="764"/>
      <c r="W35" s="765"/>
      <c r="X35" s="765"/>
      <c r="Y35" s="765"/>
      <c r="Z35" s="765"/>
      <c r="AA35" s="765"/>
      <c r="AB35" s="766"/>
      <c r="AI35" s="761" t="s">
        <v>52</v>
      </c>
      <c r="AJ35" s="762"/>
      <c r="AK35" s="762"/>
      <c r="AL35" s="763"/>
      <c r="AM35" s="764"/>
      <c r="AN35" s="765"/>
      <c r="AO35" s="765"/>
      <c r="AP35" s="765"/>
      <c r="AQ35" s="765"/>
      <c r="AR35" s="765"/>
      <c r="AS35" s="766"/>
      <c r="AZ35" s="761" t="s">
        <v>52</v>
      </c>
      <c r="BA35" s="762"/>
      <c r="BB35" s="762"/>
      <c r="BC35" s="763"/>
      <c r="BD35" s="764"/>
      <c r="BE35" s="765"/>
      <c r="BF35" s="765"/>
      <c r="BG35" s="765"/>
      <c r="BH35" s="765"/>
      <c r="BI35" s="765"/>
      <c r="BJ35" s="766"/>
      <c r="BQ35" s="761" t="s">
        <v>52</v>
      </c>
      <c r="BR35" s="762"/>
      <c r="BS35" s="762"/>
      <c r="BT35" s="763"/>
      <c r="BU35" s="764"/>
      <c r="BV35" s="765"/>
      <c r="BW35" s="765"/>
      <c r="BX35" s="765"/>
      <c r="BY35" s="765"/>
      <c r="BZ35" s="765"/>
      <c r="CA35" s="766"/>
      <c r="CH35" s="761" t="s">
        <v>52</v>
      </c>
      <c r="CI35" s="762"/>
      <c r="CJ35" s="762"/>
      <c r="CK35" s="763"/>
      <c r="CL35" s="764"/>
      <c r="CM35" s="765"/>
      <c r="CN35" s="765"/>
      <c r="CO35" s="765"/>
      <c r="CP35" s="765"/>
      <c r="CQ35" s="765"/>
      <c r="CR35" s="766"/>
      <c r="CY35" s="761" t="s">
        <v>52</v>
      </c>
      <c r="CZ35" s="762"/>
      <c r="DA35" s="762"/>
      <c r="DB35" s="763"/>
      <c r="DC35" s="764"/>
      <c r="DD35" s="765"/>
      <c r="DE35" s="765"/>
      <c r="DF35" s="765"/>
      <c r="DG35" s="765"/>
      <c r="DH35" s="765"/>
      <c r="DI35" s="766"/>
      <c r="DP35" s="761" t="s">
        <v>52</v>
      </c>
      <c r="DQ35" s="762"/>
      <c r="DR35" s="762"/>
      <c r="DS35" s="763"/>
      <c r="DT35" s="764"/>
      <c r="DU35" s="765"/>
      <c r="DV35" s="765"/>
      <c r="DW35" s="765"/>
      <c r="DX35" s="765"/>
      <c r="DY35" s="765"/>
      <c r="DZ35" s="766"/>
      <c r="EG35" s="761" t="s">
        <v>52</v>
      </c>
      <c r="EH35" s="762"/>
      <c r="EI35" s="762"/>
      <c r="EJ35" s="763"/>
      <c r="EK35" s="764"/>
      <c r="EL35" s="765"/>
      <c r="EM35" s="765"/>
      <c r="EN35" s="765"/>
      <c r="EO35" s="765"/>
      <c r="EP35" s="765"/>
      <c r="EQ35" s="766"/>
      <c r="EX35" s="761" t="s">
        <v>52</v>
      </c>
      <c r="EY35" s="762"/>
      <c r="EZ35" s="762"/>
      <c r="FA35" s="763"/>
      <c r="FB35" s="764"/>
      <c r="FC35" s="765"/>
      <c r="FD35" s="765"/>
      <c r="FE35" s="765"/>
      <c r="FF35" s="765"/>
      <c r="FG35" s="765"/>
      <c r="FH35" s="766"/>
    </row>
    <row r="36" spans="1:164" ht="15" customHeight="1">
      <c r="A36" s="788" t="s">
        <v>11</v>
      </c>
      <c r="B36" s="789"/>
      <c r="C36" s="789"/>
      <c r="D36" s="790"/>
      <c r="E36" s="767" t="s">
        <v>229</v>
      </c>
      <c r="F36" s="768"/>
      <c r="G36" s="768"/>
      <c r="H36" s="768"/>
      <c r="I36" s="768"/>
      <c r="J36" s="768"/>
      <c r="K36" s="769"/>
      <c r="R36" s="761" t="s">
        <v>11</v>
      </c>
      <c r="S36" s="762"/>
      <c r="T36" s="762"/>
      <c r="U36" s="763"/>
      <c r="V36" s="767" t="s">
        <v>229</v>
      </c>
      <c r="W36" s="768"/>
      <c r="X36" s="768"/>
      <c r="Y36" s="768"/>
      <c r="Z36" s="768"/>
      <c r="AA36" s="768"/>
      <c r="AB36" s="769"/>
      <c r="AI36" s="761" t="s">
        <v>11</v>
      </c>
      <c r="AJ36" s="762"/>
      <c r="AK36" s="762"/>
      <c r="AL36" s="763"/>
      <c r="AM36" s="767" t="s">
        <v>229</v>
      </c>
      <c r="AN36" s="768"/>
      <c r="AO36" s="768"/>
      <c r="AP36" s="768"/>
      <c r="AQ36" s="768"/>
      <c r="AR36" s="768"/>
      <c r="AS36" s="769"/>
      <c r="AZ36" s="761" t="s">
        <v>11</v>
      </c>
      <c r="BA36" s="762"/>
      <c r="BB36" s="762"/>
      <c r="BC36" s="763"/>
      <c r="BD36" s="767" t="s">
        <v>229</v>
      </c>
      <c r="BE36" s="768"/>
      <c r="BF36" s="768"/>
      <c r="BG36" s="768"/>
      <c r="BH36" s="768"/>
      <c r="BI36" s="768"/>
      <c r="BJ36" s="769"/>
      <c r="BQ36" s="761" t="s">
        <v>11</v>
      </c>
      <c r="BR36" s="762"/>
      <c r="BS36" s="762"/>
      <c r="BT36" s="763"/>
      <c r="BU36" s="767" t="s">
        <v>229</v>
      </c>
      <c r="BV36" s="768"/>
      <c r="BW36" s="768"/>
      <c r="BX36" s="768"/>
      <c r="BY36" s="768"/>
      <c r="BZ36" s="768"/>
      <c r="CA36" s="769"/>
      <c r="CH36" s="761" t="s">
        <v>11</v>
      </c>
      <c r="CI36" s="762"/>
      <c r="CJ36" s="762"/>
      <c r="CK36" s="763"/>
      <c r="CL36" s="767" t="s">
        <v>229</v>
      </c>
      <c r="CM36" s="768"/>
      <c r="CN36" s="768"/>
      <c r="CO36" s="768"/>
      <c r="CP36" s="768"/>
      <c r="CQ36" s="768"/>
      <c r="CR36" s="769"/>
      <c r="CY36" s="761" t="s">
        <v>11</v>
      </c>
      <c r="CZ36" s="762"/>
      <c r="DA36" s="762"/>
      <c r="DB36" s="763"/>
      <c r="DC36" s="767" t="s">
        <v>229</v>
      </c>
      <c r="DD36" s="768"/>
      <c r="DE36" s="768"/>
      <c r="DF36" s="768"/>
      <c r="DG36" s="768"/>
      <c r="DH36" s="768"/>
      <c r="DI36" s="769"/>
      <c r="DP36" s="761" t="s">
        <v>11</v>
      </c>
      <c r="DQ36" s="762"/>
      <c r="DR36" s="762"/>
      <c r="DS36" s="763"/>
      <c r="DT36" s="767" t="s">
        <v>229</v>
      </c>
      <c r="DU36" s="768"/>
      <c r="DV36" s="768"/>
      <c r="DW36" s="768"/>
      <c r="DX36" s="768"/>
      <c r="DY36" s="768"/>
      <c r="DZ36" s="769"/>
      <c r="EG36" s="761" t="s">
        <v>11</v>
      </c>
      <c r="EH36" s="762"/>
      <c r="EI36" s="762"/>
      <c r="EJ36" s="763"/>
      <c r="EK36" s="767" t="s">
        <v>229</v>
      </c>
      <c r="EL36" s="768"/>
      <c r="EM36" s="768"/>
      <c r="EN36" s="768"/>
      <c r="EO36" s="768"/>
      <c r="EP36" s="768"/>
      <c r="EQ36" s="769"/>
      <c r="EX36" s="761" t="s">
        <v>11</v>
      </c>
      <c r="EY36" s="762"/>
      <c r="EZ36" s="762"/>
      <c r="FA36" s="763"/>
      <c r="FB36" s="767" t="s">
        <v>229</v>
      </c>
      <c r="FC36" s="768"/>
      <c r="FD36" s="768"/>
      <c r="FE36" s="768"/>
      <c r="FF36" s="768"/>
      <c r="FG36" s="768"/>
      <c r="FH36" s="769"/>
    </row>
    <row r="37" spans="1:164" ht="15" customHeight="1">
      <c r="A37" s="788" t="s">
        <v>7</v>
      </c>
      <c r="B37" s="789"/>
      <c r="C37" s="789"/>
      <c r="D37" s="790"/>
      <c r="E37" s="767">
        <v>512</v>
      </c>
      <c r="F37" s="768"/>
      <c r="G37" s="768"/>
      <c r="H37" s="768"/>
      <c r="I37" s="768"/>
      <c r="J37" s="768"/>
      <c r="K37" s="769"/>
      <c r="R37" s="761" t="s">
        <v>7</v>
      </c>
      <c r="S37" s="762"/>
      <c r="T37" s="762"/>
      <c r="U37" s="763"/>
      <c r="V37" s="767">
        <v>512</v>
      </c>
      <c r="W37" s="768"/>
      <c r="X37" s="768"/>
      <c r="Y37" s="768"/>
      <c r="Z37" s="768"/>
      <c r="AA37" s="768"/>
      <c r="AB37" s="769"/>
      <c r="AI37" s="761" t="s">
        <v>7</v>
      </c>
      <c r="AJ37" s="762"/>
      <c r="AK37" s="762"/>
      <c r="AL37" s="763"/>
      <c r="AM37" s="767">
        <v>512</v>
      </c>
      <c r="AN37" s="768"/>
      <c r="AO37" s="768"/>
      <c r="AP37" s="768"/>
      <c r="AQ37" s="768"/>
      <c r="AR37" s="768"/>
      <c r="AS37" s="769"/>
      <c r="AZ37" s="761" t="s">
        <v>7</v>
      </c>
      <c r="BA37" s="762"/>
      <c r="BB37" s="762"/>
      <c r="BC37" s="763"/>
      <c r="BD37" s="767">
        <v>512</v>
      </c>
      <c r="BE37" s="768"/>
      <c r="BF37" s="768"/>
      <c r="BG37" s="768"/>
      <c r="BH37" s="768"/>
      <c r="BI37" s="768"/>
      <c r="BJ37" s="769"/>
      <c r="BQ37" s="761" t="s">
        <v>7</v>
      </c>
      <c r="BR37" s="762"/>
      <c r="BS37" s="762"/>
      <c r="BT37" s="763"/>
      <c r="BU37" s="767">
        <v>512</v>
      </c>
      <c r="BV37" s="768"/>
      <c r="BW37" s="768"/>
      <c r="BX37" s="768"/>
      <c r="BY37" s="768"/>
      <c r="BZ37" s="768"/>
      <c r="CA37" s="769"/>
      <c r="CH37" s="761" t="s">
        <v>7</v>
      </c>
      <c r="CI37" s="762"/>
      <c r="CJ37" s="762"/>
      <c r="CK37" s="763"/>
      <c r="CL37" s="767">
        <v>512</v>
      </c>
      <c r="CM37" s="768"/>
      <c r="CN37" s="768"/>
      <c r="CO37" s="768"/>
      <c r="CP37" s="768"/>
      <c r="CQ37" s="768"/>
      <c r="CR37" s="769"/>
      <c r="CY37" s="761" t="s">
        <v>7</v>
      </c>
      <c r="CZ37" s="762"/>
      <c r="DA37" s="762"/>
      <c r="DB37" s="763"/>
      <c r="DC37" s="767">
        <v>512</v>
      </c>
      <c r="DD37" s="768"/>
      <c r="DE37" s="768"/>
      <c r="DF37" s="768"/>
      <c r="DG37" s="768"/>
      <c r="DH37" s="768"/>
      <c r="DI37" s="769"/>
      <c r="DP37" s="761" t="s">
        <v>7</v>
      </c>
      <c r="DQ37" s="762"/>
      <c r="DR37" s="762"/>
      <c r="DS37" s="763"/>
      <c r="DT37" s="767">
        <v>512</v>
      </c>
      <c r="DU37" s="768"/>
      <c r="DV37" s="768"/>
      <c r="DW37" s="768"/>
      <c r="DX37" s="768"/>
      <c r="DY37" s="768"/>
      <c r="DZ37" s="769"/>
      <c r="EG37" s="761" t="s">
        <v>7</v>
      </c>
      <c r="EH37" s="762"/>
      <c r="EI37" s="762"/>
      <c r="EJ37" s="763"/>
      <c r="EK37" s="767">
        <v>512</v>
      </c>
      <c r="EL37" s="768"/>
      <c r="EM37" s="768"/>
      <c r="EN37" s="768"/>
      <c r="EO37" s="768"/>
      <c r="EP37" s="768"/>
      <c r="EQ37" s="769"/>
      <c r="EX37" s="761" t="s">
        <v>7</v>
      </c>
      <c r="EY37" s="762"/>
      <c r="EZ37" s="762"/>
      <c r="FA37" s="763"/>
      <c r="FB37" s="767">
        <v>512</v>
      </c>
      <c r="FC37" s="768"/>
      <c r="FD37" s="768"/>
      <c r="FE37" s="768"/>
      <c r="FF37" s="768"/>
      <c r="FG37" s="768"/>
      <c r="FH37" s="769"/>
    </row>
    <row r="38" spans="1:164" ht="15" customHeight="1">
      <c r="A38" s="788"/>
      <c r="B38" s="789"/>
      <c r="C38" s="789"/>
      <c r="D38" s="790"/>
      <c r="E38" s="764"/>
      <c r="F38" s="765"/>
      <c r="G38" s="765"/>
      <c r="H38" s="765"/>
      <c r="I38" s="765"/>
      <c r="J38" s="765"/>
      <c r="K38" s="766"/>
      <c r="R38" s="761"/>
      <c r="S38" s="762"/>
      <c r="T38" s="762"/>
      <c r="U38" s="763"/>
      <c r="V38" s="764"/>
      <c r="W38" s="765"/>
      <c r="X38" s="765"/>
      <c r="Y38" s="765"/>
      <c r="Z38" s="765"/>
      <c r="AA38" s="765"/>
      <c r="AB38" s="766"/>
      <c r="AI38" s="761"/>
      <c r="AJ38" s="762"/>
      <c r="AK38" s="762"/>
      <c r="AL38" s="763"/>
      <c r="AM38" s="764"/>
      <c r="AN38" s="765"/>
      <c r="AO38" s="765"/>
      <c r="AP38" s="765"/>
      <c r="AQ38" s="765"/>
      <c r="AR38" s="765"/>
      <c r="AS38" s="766"/>
      <c r="AZ38" s="761"/>
      <c r="BA38" s="762"/>
      <c r="BB38" s="762"/>
      <c r="BC38" s="763"/>
      <c r="BD38" s="764"/>
      <c r="BE38" s="765"/>
      <c r="BF38" s="765"/>
      <c r="BG38" s="765"/>
      <c r="BH38" s="765"/>
      <c r="BI38" s="765"/>
      <c r="BJ38" s="766"/>
      <c r="BQ38" s="761"/>
      <c r="BR38" s="762"/>
      <c r="BS38" s="762"/>
      <c r="BT38" s="763"/>
      <c r="BU38" s="764"/>
      <c r="BV38" s="765"/>
      <c r="BW38" s="765"/>
      <c r="BX38" s="765"/>
      <c r="BY38" s="765"/>
      <c r="BZ38" s="765"/>
      <c r="CA38" s="766"/>
      <c r="CH38" s="761"/>
      <c r="CI38" s="762"/>
      <c r="CJ38" s="762"/>
      <c r="CK38" s="763"/>
      <c r="CL38" s="764"/>
      <c r="CM38" s="765"/>
      <c r="CN38" s="765"/>
      <c r="CO38" s="765"/>
      <c r="CP38" s="765"/>
      <c r="CQ38" s="765"/>
      <c r="CR38" s="766"/>
      <c r="CY38" s="761"/>
      <c r="CZ38" s="762"/>
      <c r="DA38" s="762"/>
      <c r="DB38" s="763"/>
      <c r="DC38" s="764"/>
      <c r="DD38" s="765"/>
      <c r="DE38" s="765"/>
      <c r="DF38" s="765"/>
      <c r="DG38" s="765"/>
      <c r="DH38" s="765"/>
      <c r="DI38" s="766"/>
      <c r="DP38" s="761"/>
      <c r="DQ38" s="762"/>
      <c r="DR38" s="762"/>
      <c r="DS38" s="763"/>
      <c r="DT38" s="764"/>
      <c r="DU38" s="765"/>
      <c r="DV38" s="765"/>
      <c r="DW38" s="765"/>
      <c r="DX38" s="765"/>
      <c r="DY38" s="765"/>
      <c r="DZ38" s="766"/>
      <c r="EG38" s="761"/>
      <c r="EH38" s="762"/>
      <c r="EI38" s="762"/>
      <c r="EJ38" s="763"/>
      <c r="EK38" s="764"/>
      <c r="EL38" s="765"/>
      <c r="EM38" s="765"/>
      <c r="EN38" s="765"/>
      <c r="EO38" s="765"/>
      <c r="EP38" s="765"/>
      <c r="EQ38" s="766"/>
      <c r="EX38" s="761"/>
      <c r="EY38" s="762"/>
      <c r="EZ38" s="762"/>
      <c r="FA38" s="763"/>
      <c r="FB38" s="764"/>
      <c r="FC38" s="765"/>
      <c r="FD38" s="765"/>
      <c r="FE38" s="765"/>
      <c r="FF38" s="765"/>
      <c r="FG38" s="765"/>
      <c r="FH38" s="766"/>
    </row>
    <row r="39" spans="1:164" ht="15" customHeight="1">
      <c r="A39" s="788"/>
      <c r="B39" s="789"/>
      <c r="C39" s="789"/>
      <c r="D39" s="790"/>
      <c r="E39" s="767"/>
      <c r="F39" s="768"/>
      <c r="G39" s="768"/>
      <c r="H39" s="768"/>
      <c r="I39" s="768"/>
      <c r="J39" s="768"/>
      <c r="K39" s="769"/>
      <c r="R39" s="761"/>
      <c r="S39" s="762"/>
      <c r="T39" s="762"/>
      <c r="U39" s="763"/>
      <c r="V39" s="767"/>
      <c r="W39" s="768"/>
      <c r="X39" s="768"/>
      <c r="Y39" s="768"/>
      <c r="Z39" s="768"/>
      <c r="AA39" s="768"/>
      <c r="AB39" s="769"/>
      <c r="AI39" s="761"/>
      <c r="AJ39" s="762"/>
      <c r="AK39" s="762"/>
      <c r="AL39" s="763"/>
      <c r="AM39" s="767"/>
      <c r="AN39" s="768"/>
      <c r="AO39" s="768"/>
      <c r="AP39" s="768"/>
      <c r="AQ39" s="768"/>
      <c r="AR39" s="768"/>
      <c r="AS39" s="769"/>
      <c r="AZ39" s="761"/>
      <c r="BA39" s="762"/>
      <c r="BB39" s="762"/>
      <c r="BC39" s="763"/>
      <c r="BD39" s="767"/>
      <c r="BE39" s="768"/>
      <c r="BF39" s="768"/>
      <c r="BG39" s="768"/>
      <c r="BH39" s="768"/>
      <c r="BI39" s="768"/>
      <c r="BJ39" s="769"/>
      <c r="BQ39" s="761"/>
      <c r="BR39" s="762"/>
      <c r="BS39" s="762"/>
      <c r="BT39" s="763"/>
      <c r="BU39" s="767"/>
      <c r="BV39" s="768"/>
      <c r="BW39" s="768"/>
      <c r="BX39" s="768"/>
      <c r="BY39" s="768"/>
      <c r="BZ39" s="768"/>
      <c r="CA39" s="769"/>
      <c r="CH39" s="761"/>
      <c r="CI39" s="762"/>
      <c r="CJ39" s="762"/>
      <c r="CK39" s="763"/>
      <c r="CL39" s="767"/>
      <c r="CM39" s="768"/>
      <c r="CN39" s="768"/>
      <c r="CO39" s="768"/>
      <c r="CP39" s="768"/>
      <c r="CQ39" s="768"/>
      <c r="CR39" s="769"/>
      <c r="CY39" s="761"/>
      <c r="CZ39" s="762"/>
      <c r="DA39" s="762"/>
      <c r="DB39" s="763"/>
      <c r="DC39" s="767"/>
      <c r="DD39" s="768"/>
      <c r="DE39" s="768"/>
      <c r="DF39" s="768"/>
      <c r="DG39" s="768"/>
      <c r="DH39" s="768"/>
      <c r="DI39" s="769"/>
      <c r="DP39" s="761"/>
      <c r="DQ39" s="762"/>
      <c r="DR39" s="762"/>
      <c r="DS39" s="763"/>
      <c r="DT39" s="767"/>
      <c r="DU39" s="768"/>
      <c r="DV39" s="768"/>
      <c r="DW39" s="768"/>
      <c r="DX39" s="768"/>
      <c r="DY39" s="768"/>
      <c r="DZ39" s="769"/>
      <c r="EG39" s="761"/>
      <c r="EH39" s="762"/>
      <c r="EI39" s="762"/>
      <c r="EJ39" s="763"/>
      <c r="EK39" s="767"/>
      <c r="EL39" s="768"/>
      <c r="EM39" s="768"/>
      <c r="EN39" s="768"/>
      <c r="EO39" s="768"/>
      <c r="EP39" s="768"/>
      <c r="EQ39" s="769"/>
      <c r="EX39" s="761"/>
      <c r="EY39" s="762"/>
      <c r="EZ39" s="762"/>
      <c r="FA39" s="763"/>
      <c r="FB39" s="767"/>
      <c r="FC39" s="768"/>
      <c r="FD39" s="768"/>
      <c r="FE39" s="768"/>
      <c r="FF39" s="768"/>
      <c r="FG39" s="768"/>
      <c r="FH39" s="769"/>
    </row>
    <row r="40" spans="1:164" ht="15" customHeight="1" thickBot="1">
      <c r="A40" s="806"/>
      <c r="B40" s="801"/>
      <c r="C40" s="801"/>
      <c r="D40" s="802"/>
      <c r="E40" s="773"/>
      <c r="F40" s="774"/>
      <c r="G40" s="774"/>
      <c r="H40" s="774"/>
      <c r="I40" s="774"/>
      <c r="J40" s="774"/>
      <c r="K40" s="775"/>
      <c r="R40" s="770"/>
      <c r="S40" s="771"/>
      <c r="T40" s="771"/>
      <c r="U40" s="772"/>
      <c r="V40" s="773"/>
      <c r="W40" s="774"/>
      <c r="X40" s="774"/>
      <c r="Y40" s="774"/>
      <c r="Z40" s="774"/>
      <c r="AA40" s="774"/>
      <c r="AB40" s="775"/>
      <c r="AI40" s="770"/>
      <c r="AJ40" s="771"/>
      <c r="AK40" s="771"/>
      <c r="AL40" s="772"/>
      <c r="AM40" s="773"/>
      <c r="AN40" s="774"/>
      <c r="AO40" s="774"/>
      <c r="AP40" s="774"/>
      <c r="AQ40" s="774"/>
      <c r="AR40" s="774"/>
      <c r="AS40" s="775"/>
      <c r="AZ40" s="770"/>
      <c r="BA40" s="771"/>
      <c r="BB40" s="771"/>
      <c r="BC40" s="772"/>
      <c r="BD40" s="773"/>
      <c r="BE40" s="774"/>
      <c r="BF40" s="774"/>
      <c r="BG40" s="774"/>
      <c r="BH40" s="774"/>
      <c r="BI40" s="774"/>
      <c r="BJ40" s="775"/>
      <c r="BQ40" s="770"/>
      <c r="BR40" s="771"/>
      <c r="BS40" s="771"/>
      <c r="BT40" s="772"/>
      <c r="BU40" s="773"/>
      <c r="BV40" s="774"/>
      <c r="BW40" s="774"/>
      <c r="BX40" s="774"/>
      <c r="BY40" s="774"/>
      <c r="BZ40" s="774"/>
      <c r="CA40" s="775"/>
      <c r="CH40" s="770"/>
      <c r="CI40" s="771"/>
      <c r="CJ40" s="771"/>
      <c r="CK40" s="772"/>
      <c r="CL40" s="773"/>
      <c r="CM40" s="774"/>
      <c r="CN40" s="774"/>
      <c r="CO40" s="774"/>
      <c r="CP40" s="774"/>
      <c r="CQ40" s="774"/>
      <c r="CR40" s="775"/>
      <c r="CY40" s="770"/>
      <c r="CZ40" s="771"/>
      <c r="DA40" s="771"/>
      <c r="DB40" s="772"/>
      <c r="DC40" s="773"/>
      <c r="DD40" s="774"/>
      <c r="DE40" s="774"/>
      <c r="DF40" s="774"/>
      <c r="DG40" s="774"/>
      <c r="DH40" s="774"/>
      <c r="DI40" s="775"/>
      <c r="DP40" s="770"/>
      <c r="DQ40" s="771"/>
      <c r="DR40" s="771"/>
      <c r="DS40" s="772"/>
      <c r="DT40" s="773"/>
      <c r="DU40" s="774"/>
      <c r="DV40" s="774"/>
      <c r="DW40" s="774"/>
      <c r="DX40" s="774"/>
      <c r="DY40" s="774"/>
      <c r="DZ40" s="775"/>
      <c r="EG40" s="770"/>
      <c r="EH40" s="771"/>
      <c r="EI40" s="771"/>
      <c r="EJ40" s="772"/>
      <c r="EK40" s="773"/>
      <c r="EL40" s="774"/>
      <c r="EM40" s="774"/>
      <c r="EN40" s="774"/>
      <c r="EO40" s="774"/>
      <c r="EP40" s="774"/>
      <c r="EQ40" s="775"/>
      <c r="EX40" s="770"/>
      <c r="EY40" s="771"/>
      <c r="EZ40" s="771"/>
      <c r="FA40" s="772"/>
      <c r="FB40" s="773"/>
      <c r="FC40" s="774"/>
      <c r="FD40" s="774"/>
      <c r="FE40" s="774"/>
      <c r="FF40" s="774"/>
      <c r="FG40" s="774"/>
      <c r="FH40" s="775"/>
    </row>
    <row r="41" spans="4:157" ht="13.5" thickBot="1">
      <c r="D41" s="5"/>
      <c r="U41" s="5"/>
      <c r="AL41" s="5"/>
      <c r="BC41" s="5"/>
      <c r="BT41" s="5"/>
      <c r="CK41" s="5"/>
      <c r="DB41" s="5"/>
      <c r="DS41" s="5"/>
      <c r="EJ41" s="5"/>
      <c r="FA41" s="5"/>
    </row>
    <row r="42" spans="4:164" ht="13.5" thickBot="1">
      <c r="D42" s="7"/>
      <c r="E42" s="107" t="s">
        <v>1</v>
      </c>
      <c r="F42" s="108">
        <f>IF(E16="","",E16)</f>
      </c>
      <c r="G42" s="108"/>
      <c r="H42" s="109" t="s">
        <v>16</v>
      </c>
      <c r="I42" s="108"/>
      <c r="J42" s="110">
        <f>IF(E17="","",E17)</f>
      </c>
      <c r="K42" s="6"/>
      <c r="U42" s="7"/>
      <c r="V42" s="107" t="s">
        <v>1</v>
      </c>
      <c r="W42" s="108">
        <f>IF(V16="","",V16)</f>
      </c>
      <c r="X42" s="108"/>
      <c r="Y42" s="109" t="s">
        <v>16</v>
      </c>
      <c r="Z42" s="108"/>
      <c r="AA42" s="110">
        <f>IF(V17="","",V17)</f>
      </c>
      <c r="AB42" s="6"/>
      <c r="AL42" s="7"/>
      <c r="AM42" s="107" t="s">
        <v>1</v>
      </c>
      <c r="AN42" s="108">
        <f>IF(AM16="","",AM16)</f>
      </c>
      <c r="AO42" s="108"/>
      <c r="AP42" s="109" t="s">
        <v>16</v>
      </c>
      <c r="AQ42" s="108"/>
      <c r="AR42" s="110">
        <f>IF(AM17="","",AM17)</f>
      </c>
      <c r="AS42" s="6"/>
      <c r="BC42" s="7"/>
      <c r="BD42" s="107" t="s">
        <v>1</v>
      </c>
      <c r="BE42" s="108">
        <f>IF(BD16="","",BD16)</f>
      </c>
      <c r="BF42" s="108"/>
      <c r="BG42" s="109" t="s">
        <v>16</v>
      </c>
      <c r="BH42" s="108"/>
      <c r="BI42" s="110">
        <f>IF(BD17="","",BD17)</f>
      </c>
      <c r="BJ42" s="6"/>
      <c r="BT42" s="7"/>
      <c r="BU42" s="107" t="s">
        <v>1</v>
      </c>
      <c r="BV42" s="108">
        <f>IF(BU16="","",BU16)</f>
      </c>
      <c r="BW42" s="108"/>
      <c r="BX42" s="109" t="s">
        <v>16</v>
      </c>
      <c r="BY42" s="108"/>
      <c r="BZ42" s="110">
        <f>IF(BU17="","",BU17)</f>
      </c>
      <c r="CA42" s="6"/>
      <c r="CK42" s="7"/>
      <c r="CL42" s="107" t="s">
        <v>1</v>
      </c>
      <c r="CM42" s="108">
        <f>IF(CL16="","",CL16)</f>
      </c>
      <c r="CN42" s="108"/>
      <c r="CO42" s="109" t="s">
        <v>16</v>
      </c>
      <c r="CP42" s="108"/>
      <c r="CQ42" s="110">
        <f>IF(CL17="","",CL17)</f>
      </c>
      <c r="CR42" s="6"/>
      <c r="DB42" s="7"/>
      <c r="DC42" s="107" t="s">
        <v>1</v>
      </c>
      <c r="DD42" s="108">
        <f>IF(DC16="","",DC16)</f>
      </c>
      <c r="DE42" s="108"/>
      <c r="DF42" s="109" t="s">
        <v>16</v>
      </c>
      <c r="DG42" s="108"/>
      <c r="DH42" s="110">
        <f>IF(DC17="","",DC17)</f>
      </c>
      <c r="DI42" s="6"/>
      <c r="DS42" s="7"/>
      <c r="DT42" s="107" t="s">
        <v>1</v>
      </c>
      <c r="DU42" s="108">
        <f>IF(DT16="","",DT16)</f>
      </c>
      <c r="DV42" s="108"/>
      <c r="DW42" s="109" t="s">
        <v>16</v>
      </c>
      <c r="DX42" s="108"/>
      <c r="DY42" s="110">
        <f>IF(DT17="","",DT17)</f>
      </c>
      <c r="DZ42" s="6"/>
      <c r="EJ42" s="7"/>
      <c r="EK42" s="107" t="s">
        <v>1</v>
      </c>
      <c r="EL42" s="108">
        <f>IF(EK16="","",EK16)</f>
      </c>
      <c r="EM42" s="108"/>
      <c r="EN42" s="109" t="s">
        <v>16</v>
      </c>
      <c r="EO42" s="108"/>
      <c r="EP42" s="110">
        <f>IF(EK17="","",EK17)</f>
      </c>
      <c r="EQ42" s="6"/>
      <c r="FA42" s="7"/>
      <c r="FB42" s="107" t="s">
        <v>1</v>
      </c>
      <c r="FC42" s="108">
        <f>IF(FB16="","",FB16)</f>
      </c>
      <c r="FD42" s="108"/>
      <c r="FE42" s="109" t="s">
        <v>16</v>
      </c>
      <c r="FF42" s="108"/>
      <c r="FG42" s="110">
        <f>IF(FB17="","",FB17)</f>
      </c>
      <c r="FH42" s="6"/>
    </row>
    <row r="43" spans="1:169" ht="30.75" customHeight="1" thickBot="1">
      <c r="A43" s="23" t="s">
        <v>89</v>
      </c>
      <c r="B43" s="21"/>
      <c r="C43" s="21"/>
      <c r="D43" s="21"/>
      <c r="E43" s="28"/>
      <c r="F43" s="28"/>
      <c r="G43" s="28"/>
      <c r="H43" s="28"/>
      <c r="I43" s="28"/>
      <c r="J43" s="28"/>
      <c r="K43" s="21"/>
      <c r="L43" s="21"/>
      <c r="M43" s="21"/>
      <c r="N43" s="21"/>
      <c r="O43" s="21"/>
      <c r="P43" s="16"/>
      <c r="R43" s="23" t="s">
        <v>89</v>
      </c>
      <c r="S43" s="21"/>
      <c r="T43" s="21"/>
      <c r="U43" s="21"/>
      <c r="V43" s="28"/>
      <c r="W43" s="28"/>
      <c r="X43" s="28"/>
      <c r="Y43" s="28"/>
      <c r="Z43" s="28"/>
      <c r="AA43" s="28"/>
      <c r="AB43" s="21"/>
      <c r="AC43" s="21"/>
      <c r="AD43" s="21"/>
      <c r="AE43" s="21"/>
      <c r="AF43" s="21"/>
      <c r="AG43" s="16"/>
      <c r="AI43" s="23" t="s">
        <v>89</v>
      </c>
      <c r="AJ43" s="21"/>
      <c r="AK43" s="21"/>
      <c r="AL43" s="21"/>
      <c r="AM43" s="28"/>
      <c r="AN43" s="28"/>
      <c r="AO43" s="28"/>
      <c r="AP43" s="28"/>
      <c r="AQ43" s="28"/>
      <c r="AR43" s="28"/>
      <c r="AS43" s="21"/>
      <c r="AT43" s="21"/>
      <c r="AU43" s="21"/>
      <c r="AV43" s="21"/>
      <c r="AW43" s="21"/>
      <c r="AX43" s="16"/>
      <c r="AZ43" s="23" t="s">
        <v>89</v>
      </c>
      <c r="BA43" s="21"/>
      <c r="BB43" s="21"/>
      <c r="BC43" s="21"/>
      <c r="BD43" s="28"/>
      <c r="BE43" s="28"/>
      <c r="BF43" s="28"/>
      <c r="BG43" s="28"/>
      <c r="BH43" s="28"/>
      <c r="BI43" s="28"/>
      <c r="BJ43" s="21"/>
      <c r="BK43" s="21"/>
      <c r="BL43" s="21"/>
      <c r="BM43" s="21"/>
      <c r="BN43" s="21"/>
      <c r="BO43" s="16"/>
      <c r="BQ43" s="23" t="s">
        <v>89</v>
      </c>
      <c r="BR43" s="21"/>
      <c r="BS43" s="21"/>
      <c r="BT43" s="21"/>
      <c r="BU43" s="28"/>
      <c r="BV43" s="28"/>
      <c r="BW43" s="28"/>
      <c r="BX43" s="28"/>
      <c r="BY43" s="28"/>
      <c r="BZ43" s="28"/>
      <c r="CA43" s="21"/>
      <c r="CB43" s="21"/>
      <c r="CC43" s="21"/>
      <c r="CD43" s="21"/>
      <c r="CE43" s="21"/>
      <c r="CF43" s="16"/>
      <c r="CH43" s="23" t="s">
        <v>89</v>
      </c>
      <c r="CI43" s="21"/>
      <c r="CJ43" s="21"/>
      <c r="CK43" s="21"/>
      <c r="CL43" s="28"/>
      <c r="CM43" s="28"/>
      <c r="CN43" s="28"/>
      <c r="CO43" s="28"/>
      <c r="CP43" s="28"/>
      <c r="CQ43" s="28"/>
      <c r="CR43" s="21"/>
      <c r="CS43" s="21"/>
      <c r="CT43" s="21"/>
      <c r="CU43" s="21"/>
      <c r="CV43" s="21"/>
      <c r="CW43" s="16"/>
      <c r="CY43" s="23" t="s">
        <v>89</v>
      </c>
      <c r="CZ43" s="21"/>
      <c r="DA43" s="21"/>
      <c r="DB43" s="21"/>
      <c r="DC43" s="28"/>
      <c r="DD43" s="28"/>
      <c r="DE43" s="28"/>
      <c r="DF43" s="28"/>
      <c r="DG43" s="28"/>
      <c r="DH43" s="28"/>
      <c r="DI43" s="21"/>
      <c r="DJ43" s="21"/>
      <c r="DK43" s="21"/>
      <c r="DL43" s="21"/>
      <c r="DM43" s="21"/>
      <c r="DN43" s="16"/>
      <c r="DP43" s="23" t="s">
        <v>89</v>
      </c>
      <c r="DQ43" s="21"/>
      <c r="DR43" s="21"/>
      <c r="DS43" s="21"/>
      <c r="DT43" s="28"/>
      <c r="DU43" s="28"/>
      <c r="DV43" s="28"/>
      <c r="DW43" s="28"/>
      <c r="DX43" s="28"/>
      <c r="DY43" s="28"/>
      <c r="DZ43" s="21"/>
      <c r="EA43" s="21"/>
      <c r="EB43" s="21"/>
      <c r="EC43" s="21"/>
      <c r="ED43" s="21"/>
      <c r="EE43" s="16"/>
      <c r="EG43" s="23" t="s">
        <v>89</v>
      </c>
      <c r="EH43" s="21"/>
      <c r="EI43" s="21"/>
      <c r="EJ43" s="21"/>
      <c r="EK43" s="28"/>
      <c r="EL43" s="28"/>
      <c r="EM43" s="28"/>
      <c r="EN43" s="28"/>
      <c r="EO43" s="28"/>
      <c r="EP43" s="28"/>
      <c r="EQ43" s="21"/>
      <c r="ER43" s="21"/>
      <c r="ES43" s="21"/>
      <c r="ET43" s="21"/>
      <c r="EU43" s="21"/>
      <c r="EV43" s="16"/>
      <c r="EX43" s="23" t="s">
        <v>89</v>
      </c>
      <c r="EY43" s="21"/>
      <c r="EZ43" s="21"/>
      <c r="FA43" s="21"/>
      <c r="FB43" s="28"/>
      <c r="FC43" s="28"/>
      <c r="FD43" s="28"/>
      <c r="FE43" s="28"/>
      <c r="FF43" s="28"/>
      <c r="FG43" s="28"/>
      <c r="FH43" s="21"/>
      <c r="FI43" s="21"/>
      <c r="FJ43" s="21"/>
      <c r="FK43" s="21"/>
      <c r="FL43" s="21"/>
      <c r="FM43" s="16"/>
    </row>
    <row r="44" spans="1:169" ht="15" customHeight="1">
      <c r="A44" s="697"/>
      <c r="B44" s="698"/>
      <c r="C44" s="698"/>
      <c r="D44" s="698"/>
      <c r="E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44" s="641"/>
      <c r="G44" s="641"/>
      <c r="H44" s="641"/>
      <c r="I44" s="641"/>
      <c r="J44" s="642"/>
      <c r="K44" s="731" t="str">
        <f>IF(E44="Modtagekontrol og Baseline dokumenteres på anden vis","Statuskontrol dokumenteres på anden vis","Statuskontrol")</f>
        <v>Statuskontrol</v>
      </c>
      <c r="L44" s="732"/>
      <c r="M44" s="732"/>
      <c r="N44" s="732"/>
      <c r="O44" s="732"/>
      <c r="P44" s="733"/>
      <c r="R44" s="697"/>
      <c r="S44" s="698"/>
      <c r="T44" s="698"/>
      <c r="U44" s="699"/>
      <c r="V44" s="703" t="str">
        <f>IF(AND('Brug af Fabrikstest Billedkvali'!$D$19="Fabrikstest",'Brug af Fabrikstest Billedkvali'!$D$35="Fabrikstest"),"Modtagekontrol og Baseline dokumenteres på anden vis",IF('Brug af Fabrikstest Billedkvali'!$D$19="Fabrikstest","Baseline","Modtagekontrol og Baseline"))</f>
        <v>Modtagekontrol og Baseline</v>
      </c>
      <c r="W44" s="641"/>
      <c r="X44" s="641"/>
      <c r="Y44" s="641"/>
      <c r="Z44" s="641"/>
      <c r="AA44" s="642"/>
      <c r="AB44" s="731" t="str">
        <f>IF(V44="Modtagekontrol og Baseline dokumenteres på anden vis","Statuskontrol dokumenteres på anden vis","Statuskontrol")</f>
        <v>Statuskontrol</v>
      </c>
      <c r="AC44" s="732"/>
      <c r="AD44" s="732"/>
      <c r="AE44" s="732"/>
      <c r="AF44" s="732"/>
      <c r="AG44" s="733"/>
      <c r="AI44" s="697"/>
      <c r="AJ44" s="698"/>
      <c r="AK44" s="698"/>
      <c r="AL44" s="699"/>
      <c r="AM44" s="703" t="str">
        <f>IF(AND('Brug af Fabrikstest Billedkvali'!$D$19="Fabrikstest",'Brug af Fabrikstest Billedkvali'!$D$35="Fabrikstest"),"Modtagekontrol og Baseline dokumenteres på anden vis",IF('Brug af Fabrikstest Billedkvali'!$D$19="Fabrikstest","Baseline","Modtagekontrol og Baseline"))</f>
        <v>Modtagekontrol og Baseline</v>
      </c>
      <c r="AN44" s="641"/>
      <c r="AO44" s="641"/>
      <c r="AP44" s="641"/>
      <c r="AQ44" s="641"/>
      <c r="AR44" s="642"/>
      <c r="AS44" s="731" t="str">
        <f>IF(AM44="Modtagekontrol og Baseline dokumenteres på anden vis","Statuskontrol dokumenteres på anden vis","Statuskontrol")</f>
        <v>Statuskontrol</v>
      </c>
      <c r="AT44" s="732"/>
      <c r="AU44" s="732"/>
      <c r="AV44" s="732"/>
      <c r="AW44" s="732"/>
      <c r="AX44" s="733"/>
      <c r="AZ44" s="697"/>
      <c r="BA44" s="698"/>
      <c r="BB44" s="698"/>
      <c r="BC44" s="699"/>
      <c r="BD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E44" s="641"/>
      <c r="BF44" s="641"/>
      <c r="BG44" s="641"/>
      <c r="BH44" s="641"/>
      <c r="BI44" s="642"/>
      <c r="BJ44" s="731" t="str">
        <f>IF(BD44="Modtagekontrol og Baseline dokumenteres på anden vis","Statuskontrol dokumenteres på anden vis","Statuskontrol")</f>
        <v>Statuskontrol</v>
      </c>
      <c r="BK44" s="732"/>
      <c r="BL44" s="732"/>
      <c r="BM44" s="732"/>
      <c r="BN44" s="732"/>
      <c r="BO44" s="733"/>
      <c r="BQ44" s="697"/>
      <c r="BR44" s="698"/>
      <c r="BS44" s="698"/>
      <c r="BT44" s="699"/>
      <c r="BU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V44" s="641"/>
      <c r="BW44" s="641"/>
      <c r="BX44" s="641"/>
      <c r="BY44" s="641"/>
      <c r="BZ44" s="642"/>
      <c r="CA44" s="731" t="str">
        <f>IF(BU44="Modtagekontrol og Baseline dokumenteres på anden vis","Statuskontrol dokumenteres på anden vis","Statuskontrol")</f>
        <v>Statuskontrol</v>
      </c>
      <c r="CB44" s="732"/>
      <c r="CC44" s="732"/>
      <c r="CD44" s="732"/>
      <c r="CE44" s="732"/>
      <c r="CF44" s="733"/>
      <c r="CH44" s="697"/>
      <c r="CI44" s="698"/>
      <c r="CJ44" s="698"/>
      <c r="CK44" s="699"/>
      <c r="CL44" s="703" t="str">
        <f>IF(AND('Brug af Fabrikstest Billedkvali'!$D$19="Fabrikstest",'Brug af Fabrikstest Billedkvali'!$D$35="Fabrikstest"),"Modtagekontrol og Baseline dokumenteres på anden vis",IF('Brug af Fabrikstest Billedkvali'!$D$19="Fabrikstest","Baseline","Modtagekontrol og Baseline"))</f>
        <v>Modtagekontrol og Baseline</v>
      </c>
      <c r="CM44" s="641"/>
      <c r="CN44" s="641"/>
      <c r="CO44" s="641"/>
      <c r="CP44" s="641"/>
      <c r="CQ44" s="642"/>
      <c r="CR44" s="731" t="str">
        <f>IF(CL44="Modtagekontrol og Baseline dokumenteres på anden vis","Statuskontrol dokumenteres på anden vis","Statuskontrol")</f>
        <v>Statuskontrol</v>
      </c>
      <c r="CS44" s="732"/>
      <c r="CT44" s="732"/>
      <c r="CU44" s="732"/>
      <c r="CV44" s="732"/>
      <c r="CW44" s="733"/>
      <c r="CY44" s="697"/>
      <c r="CZ44" s="698"/>
      <c r="DA44" s="698"/>
      <c r="DB44" s="699"/>
      <c r="DC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D44" s="641"/>
      <c r="DE44" s="641"/>
      <c r="DF44" s="641"/>
      <c r="DG44" s="641"/>
      <c r="DH44" s="642"/>
      <c r="DI44" s="731" t="str">
        <f>IF(DC44="Modtagekontrol og Baseline dokumenteres på anden vis","Statuskontrol dokumenteres på anden vis","Statuskontrol")</f>
        <v>Statuskontrol</v>
      </c>
      <c r="DJ44" s="732"/>
      <c r="DK44" s="732"/>
      <c r="DL44" s="732"/>
      <c r="DM44" s="732"/>
      <c r="DN44" s="733"/>
      <c r="DP44" s="697"/>
      <c r="DQ44" s="698"/>
      <c r="DR44" s="698"/>
      <c r="DS44" s="699"/>
      <c r="DT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U44" s="641"/>
      <c r="DV44" s="641"/>
      <c r="DW44" s="641"/>
      <c r="DX44" s="641"/>
      <c r="DY44" s="642"/>
      <c r="DZ44" s="731" t="str">
        <f>IF(DT44="Modtagekontrol og Baseline dokumenteres på anden vis","Statuskontrol dokumenteres på anden vis","Statuskontrol")</f>
        <v>Statuskontrol</v>
      </c>
      <c r="EA44" s="732"/>
      <c r="EB44" s="732"/>
      <c r="EC44" s="732"/>
      <c r="ED44" s="732"/>
      <c r="EE44" s="733"/>
      <c r="EG44" s="697"/>
      <c r="EH44" s="698"/>
      <c r="EI44" s="698"/>
      <c r="EJ44" s="699"/>
      <c r="EK44" s="703" t="str">
        <f>IF(AND('Brug af Fabrikstest Billedkvali'!$D$19="Fabrikstest",'Brug af Fabrikstest Billedkvali'!$D$35="Fabrikstest"),"Modtagekontrol og Baseline dokumenteres på anden vis",IF('Brug af Fabrikstest Billedkvali'!$D$19="Fabrikstest","Baseline","Modtagekontrol og Baseline"))</f>
        <v>Modtagekontrol og Baseline</v>
      </c>
      <c r="EL44" s="641"/>
      <c r="EM44" s="641"/>
      <c r="EN44" s="641"/>
      <c r="EO44" s="641"/>
      <c r="EP44" s="642"/>
      <c r="EQ44" s="731" t="str">
        <f>IF(EK44="Modtagekontrol og Baseline dokumenteres på anden vis","Statuskontrol dokumenteres på anden vis","Statuskontrol")</f>
        <v>Statuskontrol</v>
      </c>
      <c r="ER44" s="732"/>
      <c r="ES44" s="732"/>
      <c r="ET44" s="732"/>
      <c r="EU44" s="732"/>
      <c r="EV44" s="733"/>
      <c r="EX44" s="697"/>
      <c r="EY44" s="698"/>
      <c r="EZ44" s="698"/>
      <c r="FA44" s="699"/>
      <c r="FB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C44" s="641"/>
      <c r="FD44" s="641"/>
      <c r="FE44" s="641"/>
      <c r="FF44" s="641"/>
      <c r="FG44" s="642"/>
      <c r="FH44" s="731" t="str">
        <f>IF(FB44="Modtagekontrol og Baseline dokumenteres på anden vis","Statuskontrol dokumenteres på anden vis","Statuskontrol")</f>
        <v>Statuskontrol</v>
      </c>
      <c r="FI44" s="732"/>
      <c r="FJ44" s="732"/>
      <c r="FK44" s="732"/>
      <c r="FL44" s="732"/>
      <c r="FM44" s="733"/>
    </row>
    <row r="45" spans="1:169" ht="15" customHeight="1">
      <c r="A45" s="700"/>
      <c r="B45" s="701"/>
      <c r="C45" s="701"/>
      <c r="D45" s="701"/>
      <c r="E45" s="643"/>
      <c r="F45" s="644"/>
      <c r="G45" s="644"/>
      <c r="H45" s="644"/>
      <c r="I45" s="644"/>
      <c r="J45" s="645"/>
      <c r="K45" s="734"/>
      <c r="L45" s="735"/>
      <c r="M45" s="735"/>
      <c r="N45" s="735"/>
      <c r="O45" s="735"/>
      <c r="P45" s="736"/>
      <c r="R45" s="700"/>
      <c r="S45" s="701"/>
      <c r="T45" s="701"/>
      <c r="U45" s="702"/>
      <c r="V45" s="643"/>
      <c r="W45" s="644"/>
      <c r="X45" s="644"/>
      <c r="Y45" s="644"/>
      <c r="Z45" s="644"/>
      <c r="AA45" s="645"/>
      <c r="AB45" s="734"/>
      <c r="AC45" s="735"/>
      <c r="AD45" s="735"/>
      <c r="AE45" s="735"/>
      <c r="AF45" s="735"/>
      <c r="AG45" s="736"/>
      <c r="AI45" s="700"/>
      <c r="AJ45" s="701"/>
      <c r="AK45" s="701"/>
      <c r="AL45" s="702"/>
      <c r="AM45" s="643"/>
      <c r="AN45" s="644"/>
      <c r="AO45" s="644"/>
      <c r="AP45" s="644"/>
      <c r="AQ45" s="644"/>
      <c r="AR45" s="645"/>
      <c r="AS45" s="734"/>
      <c r="AT45" s="735"/>
      <c r="AU45" s="735"/>
      <c r="AV45" s="735"/>
      <c r="AW45" s="735"/>
      <c r="AX45" s="736"/>
      <c r="AZ45" s="700"/>
      <c r="BA45" s="701"/>
      <c r="BB45" s="701"/>
      <c r="BC45" s="702"/>
      <c r="BD45" s="643"/>
      <c r="BE45" s="644"/>
      <c r="BF45" s="644"/>
      <c r="BG45" s="644"/>
      <c r="BH45" s="644"/>
      <c r="BI45" s="645"/>
      <c r="BJ45" s="734"/>
      <c r="BK45" s="735"/>
      <c r="BL45" s="735"/>
      <c r="BM45" s="735"/>
      <c r="BN45" s="735"/>
      <c r="BO45" s="736"/>
      <c r="BQ45" s="700"/>
      <c r="BR45" s="701"/>
      <c r="BS45" s="701"/>
      <c r="BT45" s="702"/>
      <c r="BU45" s="643"/>
      <c r="BV45" s="644"/>
      <c r="BW45" s="644"/>
      <c r="BX45" s="644"/>
      <c r="BY45" s="644"/>
      <c r="BZ45" s="645"/>
      <c r="CA45" s="734"/>
      <c r="CB45" s="735"/>
      <c r="CC45" s="735"/>
      <c r="CD45" s="735"/>
      <c r="CE45" s="735"/>
      <c r="CF45" s="736"/>
      <c r="CH45" s="700"/>
      <c r="CI45" s="701"/>
      <c r="CJ45" s="701"/>
      <c r="CK45" s="702"/>
      <c r="CL45" s="643"/>
      <c r="CM45" s="644"/>
      <c r="CN45" s="644"/>
      <c r="CO45" s="644"/>
      <c r="CP45" s="644"/>
      <c r="CQ45" s="645"/>
      <c r="CR45" s="734"/>
      <c r="CS45" s="735"/>
      <c r="CT45" s="735"/>
      <c r="CU45" s="735"/>
      <c r="CV45" s="735"/>
      <c r="CW45" s="736"/>
      <c r="CY45" s="700"/>
      <c r="CZ45" s="701"/>
      <c r="DA45" s="701"/>
      <c r="DB45" s="702"/>
      <c r="DC45" s="643"/>
      <c r="DD45" s="644"/>
      <c r="DE45" s="644"/>
      <c r="DF45" s="644"/>
      <c r="DG45" s="644"/>
      <c r="DH45" s="645"/>
      <c r="DI45" s="734"/>
      <c r="DJ45" s="735"/>
      <c r="DK45" s="735"/>
      <c r="DL45" s="735"/>
      <c r="DM45" s="735"/>
      <c r="DN45" s="736"/>
      <c r="DP45" s="700"/>
      <c r="DQ45" s="701"/>
      <c r="DR45" s="701"/>
      <c r="DS45" s="702"/>
      <c r="DT45" s="643"/>
      <c r="DU45" s="644"/>
      <c r="DV45" s="644"/>
      <c r="DW45" s="644"/>
      <c r="DX45" s="644"/>
      <c r="DY45" s="645"/>
      <c r="DZ45" s="734"/>
      <c r="EA45" s="735"/>
      <c r="EB45" s="735"/>
      <c r="EC45" s="735"/>
      <c r="ED45" s="735"/>
      <c r="EE45" s="736"/>
      <c r="EG45" s="700"/>
      <c r="EH45" s="701"/>
      <c r="EI45" s="701"/>
      <c r="EJ45" s="702"/>
      <c r="EK45" s="643"/>
      <c r="EL45" s="644"/>
      <c r="EM45" s="644"/>
      <c r="EN45" s="644"/>
      <c r="EO45" s="644"/>
      <c r="EP45" s="645"/>
      <c r="EQ45" s="734"/>
      <c r="ER45" s="735"/>
      <c r="ES45" s="735"/>
      <c r="ET45" s="735"/>
      <c r="EU45" s="735"/>
      <c r="EV45" s="736"/>
      <c r="EX45" s="700"/>
      <c r="EY45" s="701"/>
      <c r="EZ45" s="701"/>
      <c r="FA45" s="702"/>
      <c r="FB45" s="643"/>
      <c r="FC45" s="644"/>
      <c r="FD45" s="644"/>
      <c r="FE45" s="644"/>
      <c r="FF45" s="644"/>
      <c r="FG45" s="645"/>
      <c r="FH45" s="734"/>
      <c r="FI45" s="735"/>
      <c r="FJ45" s="735"/>
      <c r="FK45" s="735"/>
      <c r="FL45" s="735"/>
      <c r="FM45" s="736"/>
    </row>
    <row r="46" spans="1:169" ht="15" customHeight="1">
      <c r="A46" s="728"/>
      <c r="B46" s="729"/>
      <c r="C46" s="729"/>
      <c r="D46" s="729"/>
      <c r="E46" s="737" t="s">
        <v>48</v>
      </c>
      <c r="F46" s="738"/>
      <c r="G46" s="738"/>
      <c r="H46" s="738"/>
      <c r="I46" s="738"/>
      <c r="J46" s="739"/>
      <c r="K46" s="734" t="s">
        <v>48</v>
      </c>
      <c r="L46" s="735"/>
      <c r="M46" s="735"/>
      <c r="N46" s="735"/>
      <c r="O46" s="735"/>
      <c r="P46" s="736"/>
      <c r="R46" s="728"/>
      <c r="S46" s="729"/>
      <c r="T46" s="729"/>
      <c r="U46" s="730"/>
      <c r="V46" s="737" t="s">
        <v>48</v>
      </c>
      <c r="W46" s="738"/>
      <c r="X46" s="738"/>
      <c r="Y46" s="738"/>
      <c r="Z46" s="738"/>
      <c r="AA46" s="739"/>
      <c r="AB46" s="734" t="s">
        <v>48</v>
      </c>
      <c r="AC46" s="735"/>
      <c r="AD46" s="735"/>
      <c r="AE46" s="735"/>
      <c r="AF46" s="735"/>
      <c r="AG46" s="736"/>
      <c r="AI46" s="728"/>
      <c r="AJ46" s="729"/>
      <c r="AK46" s="729"/>
      <c r="AL46" s="730"/>
      <c r="AM46" s="737" t="s">
        <v>48</v>
      </c>
      <c r="AN46" s="738"/>
      <c r="AO46" s="738"/>
      <c r="AP46" s="738"/>
      <c r="AQ46" s="738"/>
      <c r="AR46" s="739"/>
      <c r="AS46" s="734" t="s">
        <v>48</v>
      </c>
      <c r="AT46" s="735"/>
      <c r="AU46" s="735"/>
      <c r="AV46" s="735"/>
      <c r="AW46" s="735"/>
      <c r="AX46" s="736"/>
      <c r="AZ46" s="728"/>
      <c r="BA46" s="729"/>
      <c r="BB46" s="729"/>
      <c r="BC46" s="730"/>
      <c r="BD46" s="737" t="s">
        <v>48</v>
      </c>
      <c r="BE46" s="738"/>
      <c r="BF46" s="738"/>
      <c r="BG46" s="738"/>
      <c r="BH46" s="738"/>
      <c r="BI46" s="739"/>
      <c r="BJ46" s="734" t="s">
        <v>48</v>
      </c>
      <c r="BK46" s="735"/>
      <c r="BL46" s="735"/>
      <c r="BM46" s="735"/>
      <c r="BN46" s="735"/>
      <c r="BO46" s="736"/>
      <c r="BQ46" s="728"/>
      <c r="BR46" s="729"/>
      <c r="BS46" s="729"/>
      <c r="BT46" s="730"/>
      <c r="BU46" s="737" t="s">
        <v>48</v>
      </c>
      <c r="BV46" s="738"/>
      <c r="BW46" s="738"/>
      <c r="BX46" s="738"/>
      <c r="BY46" s="738"/>
      <c r="BZ46" s="739"/>
      <c r="CA46" s="734" t="s">
        <v>48</v>
      </c>
      <c r="CB46" s="735"/>
      <c r="CC46" s="735"/>
      <c r="CD46" s="735"/>
      <c r="CE46" s="735"/>
      <c r="CF46" s="736"/>
      <c r="CH46" s="728"/>
      <c r="CI46" s="729"/>
      <c r="CJ46" s="729"/>
      <c r="CK46" s="730"/>
      <c r="CL46" s="737" t="s">
        <v>48</v>
      </c>
      <c r="CM46" s="738"/>
      <c r="CN46" s="738"/>
      <c r="CO46" s="738"/>
      <c r="CP46" s="738"/>
      <c r="CQ46" s="739"/>
      <c r="CR46" s="734" t="s">
        <v>48</v>
      </c>
      <c r="CS46" s="735"/>
      <c r="CT46" s="735"/>
      <c r="CU46" s="735"/>
      <c r="CV46" s="735"/>
      <c r="CW46" s="736"/>
      <c r="CY46" s="728"/>
      <c r="CZ46" s="729"/>
      <c r="DA46" s="729"/>
      <c r="DB46" s="730"/>
      <c r="DC46" s="737" t="s">
        <v>48</v>
      </c>
      <c r="DD46" s="738"/>
      <c r="DE46" s="738"/>
      <c r="DF46" s="738"/>
      <c r="DG46" s="738"/>
      <c r="DH46" s="739"/>
      <c r="DI46" s="734" t="s">
        <v>48</v>
      </c>
      <c r="DJ46" s="735"/>
      <c r="DK46" s="735"/>
      <c r="DL46" s="735"/>
      <c r="DM46" s="735"/>
      <c r="DN46" s="736"/>
      <c r="DP46" s="728"/>
      <c r="DQ46" s="729"/>
      <c r="DR46" s="729"/>
      <c r="DS46" s="730"/>
      <c r="DT46" s="737" t="s">
        <v>48</v>
      </c>
      <c r="DU46" s="738"/>
      <c r="DV46" s="738"/>
      <c r="DW46" s="738"/>
      <c r="DX46" s="738"/>
      <c r="DY46" s="739"/>
      <c r="DZ46" s="734" t="s">
        <v>48</v>
      </c>
      <c r="EA46" s="735"/>
      <c r="EB46" s="735"/>
      <c r="EC46" s="735"/>
      <c r="ED46" s="735"/>
      <c r="EE46" s="736"/>
      <c r="EG46" s="728"/>
      <c r="EH46" s="729"/>
      <c r="EI46" s="729"/>
      <c r="EJ46" s="730"/>
      <c r="EK46" s="737" t="s">
        <v>48</v>
      </c>
      <c r="EL46" s="738"/>
      <c r="EM46" s="738"/>
      <c r="EN46" s="738"/>
      <c r="EO46" s="738"/>
      <c r="EP46" s="739"/>
      <c r="EQ46" s="734" t="s">
        <v>48</v>
      </c>
      <c r="ER46" s="735"/>
      <c r="ES46" s="735"/>
      <c r="ET46" s="735"/>
      <c r="EU46" s="735"/>
      <c r="EV46" s="736"/>
      <c r="EX46" s="728"/>
      <c r="EY46" s="729"/>
      <c r="EZ46" s="729"/>
      <c r="FA46" s="730"/>
      <c r="FB46" s="737" t="s">
        <v>48</v>
      </c>
      <c r="FC46" s="738"/>
      <c r="FD46" s="738"/>
      <c r="FE46" s="738"/>
      <c r="FF46" s="738"/>
      <c r="FG46" s="739"/>
      <c r="FH46" s="734" t="s">
        <v>48</v>
      </c>
      <c r="FI46" s="735"/>
      <c r="FJ46" s="735"/>
      <c r="FK46" s="735"/>
      <c r="FL46" s="735"/>
      <c r="FM46" s="736"/>
    </row>
    <row r="47" spans="1:169" ht="15" customHeight="1" thickBot="1">
      <c r="A47" s="803" t="s">
        <v>70</v>
      </c>
      <c r="B47" s="804"/>
      <c r="C47" s="804"/>
      <c r="D47" s="805"/>
      <c r="E47" s="719"/>
      <c r="F47" s="720"/>
      <c r="G47" s="720"/>
      <c r="H47" s="720"/>
      <c r="I47" s="720"/>
      <c r="J47" s="721"/>
      <c r="K47" s="719"/>
      <c r="L47" s="720"/>
      <c r="M47" s="720"/>
      <c r="N47" s="720"/>
      <c r="O47" s="720"/>
      <c r="P47" s="721"/>
      <c r="R47" s="672" t="s">
        <v>70</v>
      </c>
      <c r="S47" s="717"/>
      <c r="T47" s="717"/>
      <c r="U47" s="718"/>
      <c r="V47" s="719"/>
      <c r="W47" s="720"/>
      <c r="X47" s="720"/>
      <c r="Y47" s="720"/>
      <c r="Z47" s="720"/>
      <c r="AA47" s="721"/>
      <c r="AB47" s="719"/>
      <c r="AC47" s="720"/>
      <c r="AD47" s="720"/>
      <c r="AE47" s="720"/>
      <c r="AF47" s="720"/>
      <c r="AG47" s="721"/>
      <c r="AI47" s="672" t="s">
        <v>70</v>
      </c>
      <c r="AJ47" s="717"/>
      <c r="AK47" s="717"/>
      <c r="AL47" s="718"/>
      <c r="AM47" s="719"/>
      <c r="AN47" s="720"/>
      <c r="AO47" s="720"/>
      <c r="AP47" s="720"/>
      <c r="AQ47" s="720"/>
      <c r="AR47" s="721"/>
      <c r="AS47" s="719"/>
      <c r="AT47" s="720"/>
      <c r="AU47" s="720"/>
      <c r="AV47" s="720"/>
      <c r="AW47" s="720"/>
      <c r="AX47" s="721"/>
      <c r="AZ47" s="672" t="s">
        <v>70</v>
      </c>
      <c r="BA47" s="717"/>
      <c r="BB47" s="717"/>
      <c r="BC47" s="718"/>
      <c r="BD47" s="719"/>
      <c r="BE47" s="720"/>
      <c r="BF47" s="720"/>
      <c r="BG47" s="720"/>
      <c r="BH47" s="720"/>
      <c r="BI47" s="721"/>
      <c r="BJ47" s="719"/>
      <c r="BK47" s="720"/>
      <c r="BL47" s="720"/>
      <c r="BM47" s="720"/>
      <c r="BN47" s="720"/>
      <c r="BO47" s="721"/>
      <c r="BQ47" s="672" t="s">
        <v>70</v>
      </c>
      <c r="BR47" s="717"/>
      <c r="BS47" s="717"/>
      <c r="BT47" s="718"/>
      <c r="BU47" s="719"/>
      <c r="BV47" s="720"/>
      <c r="BW47" s="720"/>
      <c r="BX47" s="720"/>
      <c r="BY47" s="720"/>
      <c r="BZ47" s="721"/>
      <c r="CA47" s="719"/>
      <c r="CB47" s="720"/>
      <c r="CC47" s="720"/>
      <c r="CD47" s="720"/>
      <c r="CE47" s="720"/>
      <c r="CF47" s="721"/>
      <c r="CH47" s="672" t="s">
        <v>70</v>
      </c>
      <c r="CI47" s="717"/>
      <c r="CJ47" s="717"/>
      <c r="CK47" s="718"/>
      <c r="CL47" s="719"/>
      <c r="CM47" s="720"/>
      <c r="CN47" s="720"/>
      <c r="CO47" s="720"/>
      <c r="CP47" s="720"/>
      <c r="CQ47" s="721"/>
      <c r="CR47" s="719"/>
      <c r="CS47" s="720"/>
      <c r="CT47" s="720"/>
      <c r="CU47" s="720"/>
      <c r="CV47" s="720"/>
      <c r="CW47" s="721"/>
      <c r="CY47" s="672" t="s">
        <v>70</v>
      </c>
      <c r="CZ47" s="717"/>
      <c r="DA47" s="717"/>
      <c r="DB47" s="718"/>
      <c r="DC47" s="719"/>
      <c r="DD47" s="720"/>
      <c r="DE47" s="720"/>
      <c r="DF47" s="720"/>
      <c r="DG47" s="720"/>
      <c r="DH47" s="721"/>
      <c r="DI47" s="719"/>
      <c r="DJ47" s="720"/>
      <c r="DK47" s="720"/>
      <c r="DL47" s="720"/>
      <c r="DM47" s="720"/>
      <c r="DN47" s="721"/>
      <c r="DP47" s="672" t="s">
        <v>70</v>
      </c>
      <c r="DQ47" s="717"/>
      <c r="DR47" s="717"/>
      <c r="DS47" s="718"/>
      <c r="DT47" s="719"/>
      <c r="DU47" s="720"/>
      <c r="DV47" s="720"/>
      <c r="DW47" s="720"/>
      <c r="DX47" s="720"/>
      <c r="DY47" s="721"/>
      <c r="DZ47" s="719"/>
      <c r="EA47" s="720"/>
      <c r="EB47" s="720"/>
      <c r="EC47" s="720"/>
      <c r="ED47" s="720"/>
      <c r="EE47" s="721"/>
      <c r="EG47" s="672" t="s">
        <v>70</v>
      </c>
      <c r="EH47" s="717"/>
      <c r="EI47" s="717"/>
      <c r="EJ47" s="718"/>
      <c r="EK47" s="719"/>
      <c r="EL47" s="720"/>
      <c r="EM47" s="720"/>
      <c r="EN47" s="720"/>
      <c r="EO47" s="720"/>
      <c r="EP47" s="721"/>
      <c r="EQ47" s="719"/>
      <c r="ER47" s="720"/>
      <c r="ES47" s="720"/>
      <c r="ET47" s="720"/>
      <c r="EU47" s="720"/>
      <c r="EV47" s="721"/>
      <c r="EX47" s="672" t="s">
        <v>70</v>
      </c>
      <c r="EY47" s="717"/>
      <c r="EZ47" s="717"/>
      <c r="FA47" s="718"/>
      <c r="FB47" s="719"/>
      <c r="FC47" s="720"/>
      <c r="FD47" s="720"/>
      <c r="FE47" s="720"/>
      <c r="FF47" s="720"/>
      <c r="FG47" s="721"/>
      <c r="FH47" s="719"/>
      <c r="FI47" s="720"/>
      <c r="FJ47" s="720"/>
      <c r="FK47" s="720"/>
      <c r="FL47" s="720"/>
      <c r="FM47" s="721"/>
    </row>
    <row r="48" spans="1:169" ht="15" customHeight="1">
      <c r="A48" s="94"/>
      <c r="B48" s="85"/>
      <c r="C48" s="85"/>
      <c r="D48" s="85"/>
      <c r="E48" s="599" t="s">
        <v>313</v>
      </c>
      <c r="F48" s="649"/>
      <c r="G48" s="649"/>
      <c r="H48" s="649"/>
      <c r="I48" s="649"/>
      <c r="J48" s="650"/>
      <c r="K48" s="707" t="s">
        <v>298</v>
      </c>
      <c r="L48" s="707"/>
      <c r="M48" s="707"/>
      <c r="N48" s="707"/>
      <c r="O48" s="707"/>
      <c r="P48" s="752"/>
      <c r="R48" s="94"/>
      <c r="S48" s="85"/>
      <c r="T48" s="85"/>
      <c r="U48" s="85"/>
      <c r="V48" s="599" t="s">
        <v>313</v>
      </c>
      <c r="W48" s="649"/>
      <c r="X48" s="649"/>
      <c r="Y48" s="649"/>
      <c r="Z48" s="649"/>
      <c r="AA48" s="650"/>
      <c r="AB48" s="707" t="s">
        <v>298</v>
      </c>
      <c r="AC48" s="707"/>
      <c r="AD48" s="707"/>
      <c r="AE48" s="707"/>
      <c r="AF48" s="707"/>
      <c r="AG48" s="752"/>
      <c r="AI48" s="94"/>
      <c r="AJ48" s="85"/>
      <c r="AK48" s="85"/>
      <c r="AL48" s="85"/>
      <c r="AM48" s="599" t="s">
        <v>313</v>
      </c>
      <c r="AN48" s="649"/>
      <c r="AO48" s="649"/>
      <c r="AP48" s="649"/>
      <c r="AQ48" s="649"/>
      <c r="AR48" s="650"/>
      <c r="AS48" s="707" t="s">
        <v>298</v>
      </c>
      <c r="AT48" s="707"/>
      <c r="AU48" s="707"/>
      <c r="AV48" s="707"/>
      <c r="AW48" s="707"/>
      <c r="AX48" s="752"/>
      <c r="AZ48" s="94"/>
      <c r="BA48" s="85"/>
      <c r="BB48" s="85"/>
      <c r="BC48" s="85"/>
      <c r="BD48" s="599" t="s">
        <v>313</v>
      </c>
      <c r="BE48" s="649"/>
      <c r="BF48" s="649"/>
      <c r="BG48" s="649"/>
      <c r="BH48" s="649"/>
      <c r="BI48" s="650"/>
      <c r="BJ48" s="707" t="s">
        <v>298</v>
      </c>
      <c r="BK48" s="707"/>
      <c r="BL48" s="707"/>
      <c r="BM48" s="707"/>
      <c r="BN48" s="707"/>
      <c r="BO48" s="752"/>
      <c r="BQ48" s="94"/>
      <c r="BR48" s="85"/>
      <c r="BS48" s="85"/>
      <c r="BT48" s="85"/>
      <c r="BU48" s="599" t="s">
        <v>313</v>
      </c>
      <c r="BV48" s="649"/>
      <c r="BW48" s="649"/>
      <c r="BX48" s="649"/>
      <c r="BY48" s="649"/>
      <c r="BZ48" s="650"/>
      <c r="CA48" s="707" t="s">
        <v>298</v>
      </c>
      <c r="CB48" s="707"/>
      <c r="CC48" s="707"/>
      <c r="CD48" s="707"/>
      <c r="CE48" s="707"/>
      <c r="CF48" s="752"/>
      <c r="CH48" s="94"/>
      <c r="CI48" s="85"/>
      <c r="CJ48" s="85"/>
      <c r="CK48" s="85"/>
      <c r="CL48" s="599" t="s">
        <v>313</v>
      </c>
      <c r="CM48" s="649"/>
      <c r="CN48" s="649"/>
      <c r="CO48" s="649"/>
      <c r="CP48" s="649"/>
      <c r="CQ48" s="650"/>
      <c r="CR48" s="707" t="s">
        <v>298</v>
      </c>
      <c r="CS48" s="707"/>
      <c r="CT48" s="707"/>
      <c r="CU48" s="707"/>
      <c r="CV48" s="707"/>
      <c r="CW48" s="752"/>
      <c r="CY48" s="94"/>
      <c r="CZ48" s="85"/>
      <c r="DA48" s="85"/>
      <c r="DB48" s="85"/>
      <c r="DC48" s="599" t="s">
        <v>313</v>
      </c>
      <c r="DD48" s="649"/>
      <c r="DE48" s="649"/>
      <c r="DF48" s="649"/>
      <c r="DG48" s="649"/>
      <c r="DH48" s="650"/>
      <c r="DI48" s="707" t="s">
        <v>298</v>
      </c>
      <c r="DJ48" s="707"/>
      <c r="DK48" s="707"/>
      <c r="DL48" s="707"/>
      <c r="DM48" s="707"/>
      <c r="DN48" s="752"/>
      <c r="DP48" s="94"/>
      <c r="DQ48" s="85"/>
      <c r="DR48" s="85"/>
      <c r="DS48" s="85"/>
      <c r="DT48" s="599" t="s">
        <v>313</v>
      </c>
      <c r="DU48" s="649"/>
      <c r="DV48" s="649"/>
      <c r="DW48" s="649"/>
      <c r="DX48" s="649"/>
      <c r="DY48" s="650"/>
      <c r="DZ48" s="707" t="s">
        <v>298</v>
      </c>
      <c r="EA48" s="707"/>
      <c r="EB48" s="707"/>
      <c r="EC48" s="707"/>
      <c r="ED48" s="707"/>
      <c r="EE48" s="752"/>
      <c r="EG48" s="94"/>
      <c r="EH48" s="85"/>
      <c r="EI48" s="85"/>
      <c r="EJ48" s="85"/>
      <c r="EK48" s="599" t="s">
        <v>313</v>
      </c>
      <c r="EL48" s="649"/>
      <c r="EM48" s="649"/>
      <c r="EN48" s="649"/>
      <c r="EO48" s="649"/>
      <c r="EP48" s="650"/>
      <c r="EQ48" s="707" t="s">
        <v>298</v>
      </c>
      <c r="ER48" s="707"/>
      <c r="ES48" s="707"/>
      <c r="ET48" s="707"/>
      <c r="EU48" s="707"/>
      <c r="EV48" s="752"/>
      <c r="EX48" s="94"/>
      <c r="EY48" s="85"/>
      <c r="EZ48" s="85"/>
      <c r="FA48" s="85"/>
      <c r="FB48" s="599" t="s">
        <v>313</v>
      </c>
      <c r="FC48" s="649"/>
      <c r="FD48" s="649"/>
      <c r="FE48" s="649"/>
      <c r="FF48" s="649"/>
      <c r="FG48" s="650"/>
      <c r="FH48" s="707" t="s">
        <v>298</v>
      </c>
      <c r="FI48" s="707"/>
      <c r="FJ48" s="707"/>
      <c r="FK48" s="707"/>
      <c r="FL48" s="707"/>
      <c r="FM48" s="752"/>
    </row>
    <row r="49" spans="1:169" ht="15" customHeight="1">
      <c r="A49" s="94"/>
      <c r="B49" s="85"/>
      <c r="C49" s="85"/>
      <c r="D49" s="85"/>
      <c r="E49" s="755" t="s">
        <v>272</v>
      </c>
      <c r="F49" s="756"/>
      <c r="G49" s="745"/>
      <c r="H49" s="757"/>
      <c r="I49" s="758"/>
      <c r="J49" s="759"/>
      <c r="K49" s="753"/>
      <c r="L49" s="753"/>
      <c r="M49" s="753"/>
      <c r="N49" s="753"/>
      <c r="O49" s="753"/>
      <c r="P49" s="754"/>
      <c r="R49" s="94"/>
      <c r="S49" s="85"/>
      <c r="T49" s="85"/>
      <c r="U49" s="85"/>
      <c r="V49" s="755" t="s">
        <v>272</v>
      </c>
      <c r="W49" s="756"/>
      <c r="X49" s="745"/>
      <c r="Y49" s="757"/>
      <c r="Z49" s="758"/>
      <c r="AA49" s="759"/>
      <c r="AB49" s="753"/>
      <c r="AC49" s="753"/>
      <c r="AD49" s="753"/>
      <c r="AE49" s="753"/>
      <c r="AF49" s="753"/>
      <c r="AG49" s="754"/>
      <c r="AI49" s="94"/>
      <c r="AJ49" s="85"/>
      <c r="AK49" s="85"/>
      <c r="AL49" s="85"/>
      <c r="AM49" s="755" t="s">
        <v>272</v>
      </c>
      <c r="AN49" s="756"/>
      <c r="AO49" s="745"/>
      <c r="AP49" s="757"/>
      <c r="AQ49" s="758"/>
      <c r="AR49" s="759"/>
      <c r="AS49" s="753"/>
      <c r="AT49" s="753"/>
      <c r="AU49" s="753"/>
      <c r="AV49" s="753"/>
      <c r="AW49" s="753"/>
      <c r="AX49" s="754"/>
      <c r="AZ49" s="94"/>
      <c r="BA49" s="85"/>
      <c r="BB49" s="85"/>
      <c r="BC49" s="85"/>
      <c r="BD49" s="755" t="s">
        <v>272</v>
      </c>
      <c r="BE49" s="756"/>
      <c r="BF49" s="745"/>
      <c r="BG49" s="757"/>
      <c r="BH49" s="758"/>
      <c r="BI49" s="759"/>
      <c r="BJ49" s="753"/>
      <c r="BK49" s="753"/>
      <c r="BL49" s="753"/>
      <c r="BM49" s="753"/>
      <c r="BN49" s="753"/>
      <c r="BO49" s="754"/>
      <c r="BQ49" s="94"/>
      <c r="BR49" s="85"/>
      <c r="BS49" s="85"/>
      <c r="BT49" s="85"/>
      <c r="BU49" s="755" t="s">
        <v>272</v>
      </c>
      <c r="BV49" s="756"/>
      <c r="BW49" s="745"/>
      <c r="BX49" s="757"/>
      <c r="BY49" s="758"/>
      <c r="BZ49" s="759"/>
      <c r="CA49" s="753"/>
      <c r="CB49" s="753"/>
      <c r="CC49" s="753"/>
      <c r="CD49" s="753"/>
      <c r="CE49" s="753"/>
      <c r="CF49" s="754"/>
      <c r="CH49" s="94"/>
      <c r="CI49" s="85"/>
      <c r="CJ49" s="85"/>
      <c r="CK49" s="85"/>
      <c r="CL49" s="755" t="s">
        <v>272</v>
      </c>
      <c r="CM49" s="756"/>
      <c r="CN49" s="745"/>
      <c r="CO49" s="757"/>
      <c r="CP49" s="758"/>
      <c r="CQ49" s="759"/>
      <c r="CR49" s="753"/>
      <c r="CS49" s="753"/>
      <c r="CT49" s="753"/>
      <c r="CU49" s="753"/>
      <c r="CV49" s="753"/>
      <c r="CW49" s="754"/>
      <c r="CY49" s="94"/>
      <c r="CZ49" s="85"/>
      <c r="DA49" s="85"/>
      <c r="DB49" s="85"/>
      <c r="DC49" s="755" t="s">
        <v>272</v>
      </c>
      <c r="DD49" s="756"/>
      <c r="DE49" s="745"/>
      <c r="DF49" s="757"/>
      <c r="DG49" s="758"/>
      <c r="DH49" s="759"/>
      <c r="DI49" s="753"/>
      <c r="DJ49" s="753"/>
      <c r="DK49" s="753"/>
      <c r="DL49" s="753"/>
      <c r="DM49" s="753"/>
      <c r="DN49" s="754"/>
      <c r="DP49" s="94"/>
      <c r="DQ49" s="85"/>
      <c r="DR49" s="85"/>
      <c r="DS49" s="85"/>
      <c r="DT49" s="755" t="s">
        <v>272</v>
      </c>
      <c r="DU49" s="756"/>
      <c r="DV49" s="745"/>
      <c r="DW49" s="757"/>
      <c r="DX49" s="758"/>
      <c r="DY49" s="759"/>
      <c r="DZ49" s="753"/>
      <c r="EA49" s="753"/>
      <c r="EB49" s="753"/>
      <c r="EC49" s="753"/>
      <c r="ED49" s="753"/>
      <c r="EE49" s="754"/>
      <c r="EG49" s="94"/>
      <c r="EH49" s="85"/>
      <c r="EI49" s="85"/>
      <c r="EJ49" s="85"/>
      <c r="EK49" s="755" t="s">
        <v>272</v>
      </c>
      <c r="EL49" s="756"/>
      <c r="EM49" s="745"/>
      <c r="EN49" s="757"/>
      <c r="EO49" s="758"/>
      <c r="EP49" s="759"/>
      <c r="EQ49" s="753"/>
      <c r="ER49" s="753"/>
      <c r="ES49" s="753"/>
      <c r="ET49" s="753"/>
      <c r="EU49" s="753"/>
      <c r="EV49" s="754"/>
      <c r="EX49" s="94"/>
      <c r="EY49" s="85"/>
      <c r="EZ49" s="85"/>
      <c r="FA49" s="85"/>
      <c r="FB49" s="755" t="s">
        <v>272</v>
      </c>
      <c r="FC49" s="756"/>
      <c r="FD49" s="745"/>
      <c r="FE49" s="757"/>
      <c r="FF49" s="758"/>
      <c r="FG49" s="759"/>
      <c r="FH49" s="753"/>
      <c r="FI49" s="753"/>
      <c r="FJ49" s="753"/>
      <c r="FK49" s="753"/>
      <c r="FL49" s="753"/>
      <c r="FM49" s="754"/>
    </row>
    <row r="50" spans="1:169" ht="15" customHeight="1">
      <c r="A50" s="94"/>
      <c r="B50" s="85"/>
      <c r="C50" s="85"/>
      <c r="D50" s="85"/>
      <c r="E50" s="722" t="s">
        <v>76</v>
      </c>
      <c r="F50" s="723"/>
      <c r="G50" s="724"/>
      <c r="H50" s="725" t="str">
        <f>IF(E47="","-",IF(H49="","-",E47-H49))</f>
        <v>-</v>
      </c>
      <c r="I50" s="726"/>
      <c r="J50" s="727"/>
      <c r="K50" s="724" t="s">
        <v>76</v>
      </c>
      <c r="L50" s="760"/>
      <c r="M50" s="760"/>
      <c r="N50" s="725" t="str">
        <f>IF(K47="","-",IF(E47="","-",K47-E47))</f>
        <v>-</v>
      </c>
      <c r="O50" s="726"/>
      <c r="P50" s="727"/>
      <c r="R50" s="94"/>
      <c r="S50" s="85"/>
      <c r="T50" s="85"/>
      <c r="U50" s="85"/>
      <c r="V50" s="722" t="s">
        <v>76</v>
      </c>
      <c r="W50" s="723"/>
      <c r="X50" s="724"/>
      <c r="Y50" s="725" t="str">
        <f>IF(V47="","-",IF(Y49="","-",V47-Y49))</f>
        <v>-</v>
      </c>
      <c r="Z50" s="726"/>
      <c r="AA50" s="727"/>
      <c r="AB50" s="724" t="s">
        <v>76</v>
      </c>
      <c r="AC50" s="760"/>
      <c r="AD50" s="760"/>
      <c r="AE50" s="725" t="str">
        <f>IF(AB47="","-",IF(V47="","-",AB47-V47))</f>
        <v>-</v>
      </c>
      <c r="AF50" s="726"/>
      <c r="AG50" s="727"/>
      <c r="AI50" s="94"/>
      <c r="AJ50" s="85"/>
      <c r="AK50" s="85"/>
      <c r="AL50" s="85"/>
      <c r="AM50" s="722" t="s">
        <v>76</v>
      </c>
      <c r="AN50" s="723"/>
      <c r="AO50" s="724"/>
      <c r="AP50" s="725" t="str">
        <f>IF(AM47="","-",IF(AP49="","-",AM47-AP49))</f>
        <v>-</v>
      </c>
      <c r="AQ50" s="726"/>
      <c r="AR50" s="727"/>
      <c r="AS50" s="724" t="s">
        <v>76</v>
      </c>
      <c r="AT50" s="760"/>
      <c r="AU50" s="760"/>
      <c r="AV50" s="725" t="str">
        <f>IF(AS47="","-",IF(AM47="","-",AS47-AM47))</f>
        <v>-</v>
      </c>
      <c r="AW50" s="726"/>
      <c r="AX50" s="727"/>
      <c r="AZ50" s="94"/>
      <c r="BA50" s="85"/>
      <c r="BB50" s="85"/>
      <c r="BC50" s="85"/>
      <c r="BD50" s="722" t="s">
        <v>76</v>
      </c>
      <c r="BE50" s="723"/>
      <c r="BF50" s="724"/>
      <c r="BG50" s="725" t="str">
        <f>IF(BD47="","-",IF(BG49="","-",BD47-BG49))</f>
        <v>-</v>
      </c>
      <c r="BH50" s="726"/>
      <c r="BI50" s="727"/>
      <c r="BJ50" s="724" t="s">
        <v>76</v>
      </c>
      <c r="BK50" s="760"/>
      <c r="BL50" s="760"/>
      <c r="BM50" s="725" t="str">
        <f>IF(BJ47="","-",IF(BD47="","-",BJ47-BD47))</f>
        <v>-</v>
      </c>
      <c r="BN50" s="726"/>
      <c r="BO50" s="727"/>
      <c r="BQ50" s="94"/>
      <c r="BR50" s="85"/>
      <c r="BS50" s="85"/>
      <c r="BT50" s="85"/>
      <c r="BU50" s="722" t="s">
        <v>76</v>
      </c>
      <c r="BV50" s="723"/>
      <c r="BW50" s="724"/>
      <c r="BX50" s="725" t="str">
        <f>IF(BU47="","-",IF(BX49="","-",BU47-BX49))</f>
        <v>-</v>
      </c>
      <c r="BY50" s="726"/>
      <c r="BZ50" s="727"/>
      <c r="CA50" s="724" t="s">
        <v>76</v>
      </c>
      <c r="CB50" s="760"/>
      <c r="CC50" s="760"/>
      <c r="CD50" s="725" t="str">
        <f>IF(CA47="","-",IF(BU47="","-",CA47-BU47))</f>
        <v>-</v>
      </c>
      <c r="CE50" s="726"/>
      <c r="CF50" s="727"/>
      <c r="CH50" s="94"/>
      <c r="CI50" s="85"/>
      <c r="CJ50" s="85"/>
      <c r="CK50" s="85"/>
      <c r="CL50" s="722" t="s">
        <v>76</v>
      </c>
      <c r="CM50" s="723"/>
      <c r="CN50" s="724"/>
      <c r="CO50" s="725" t="str">
        <f>IF(CL47="","-",IF(CO49="","-",CL47-CO49))</f>
        <v>-</v>
      </c>
      <c r="CP50" s="726"/>
      <c r="CQ50" s="727"/>
      <c r="CR50" s="724" t="s">
        <v>76</v>
      </c>
      <c r="CS50" s="760"/>
      <c r="CT50" s="760"/>
      <c r="CU50" s="725" t="str">
        <f>IF(CR47="","-",IF(CL47="","-",CR47-CL47))</f>
        <v>-</v>
      </c>
      <c r="CV50" s="726"/>
      <c r="CW50" s="727"/>
      <c r="CY50" s="94"/>
      <c r="CZ50" s="85"/>
      <c r="DA50" s="85"/>
      <c r="DB50" s="85"/>
      <c r="DC50" s="722" t="s">
        <v>76</v>
      </c>
      <c r="DD50" s="723"/>
      <c r="DE50" s="724"/>
      <c r="DF50" s="725" t="str">
        <f>IF(DC47="","-",IF(DF49="","-",DC47-DF49))</f>
        <v>-</v>
      </c>
      <c r="DG50" s="726"/>
      <c r="DH50" s="727"/>
      <c r="DI50" s="724" t="s">
        <v>76</v>
      </c>
      <c r="DJ50" s="760"/>
      <c r="DK50" s="760"/>
      <c r="DL50" s="725" t="str">
        <f>IF(DI47="","-",IF(DC47="","-",DI47-DC47))</f>
        <v>-</v>
      </c>
      <c r="DM50" s="726"/>
      <c r="DN50" s="727"/>
      <c r="DP50" s="94"/>
      <c r="DQ50" s="85"/>
      <c r="DR50" s="85"/>
      <c r="DS50" s="85"/>
      <c r="DT50" s="722" t="s">
        <v>76</v>
      </c>
      <c r="DU50" s="723"/>
      <c r="DV50" s="724"/>
      <c r="DW50" s="725" t="str">
        <f>IF(DT47="","-",IF(DW49="","-",DT47-DW49))</f>
        <v>-</v>
      </c>
      <c r="DX50" s="726"/>
      <c r="DY50" s="727"/>
      <c r="DZ50" s="724" t="s">
        <v>76</v>
      </c>
      <c r="EA50" s="760"/>
      <c r="EB50" s="760"/>
      <c r="EC50" s="725" t="str">
        <f>IF(DZ47="","-",IF(DT47="","-",DZ47-DT47))</f>
        <v>-</v>
      </c>
      <c r="ED50" s="726"/>
      <c r="EE50" s="727"/>
      <c r="EG50" s="94"/>
      <c r="EH50" s="85"/>
      <c r="EI50" s="85"/>
      <c r="EJ50" s="85"/>
      <c r="EK50" s="722" t="s">
        <v>76</v>
      </c>
      <c r="EL50" s="723"/>
      <c r="EM50" s="724"/>
      <c r="EN50" s="725" t="str">
        <f>IF(EK47="","-",IF(EN49="","-",EK47-EN49))</f>
        <v>-</v>
      </c>
      <c r="EO50" s="726"/>
      <c r="EP50" s="727"/>
      <c r="EQ50" s="724" t="s">
        <v>76</v>
      </c>
      <c r="ER50" s="760"/>
      <c r="ES50" s="760"/>
      <c r="ET50" s="725" t="str">
        <f>IF(EQ47="","-",IF(EK47="","-",EQ47-EK47))</f>
        <v>-</v>
      </c>
      <c r="EU50" s="726"/>
      <c r="EV50" s="727"/>
      <c r="EX50" s="94"/>
      <c r="EY50" s="85"/>
      <c r="EZ50" s="85"/>
      <c r="FA50" s="85"/>
      <c r="FB50" s="722" t="s">
        <v>76</v>
      </c>
      <c r="FC50" s="723"/>
      <c r="FD50" s="724"/>
      <c r="FE50" s="725" t="str">
        <f>IF(FB47="","-",IF(FE49="","-",FB47-FE49))</f>
        <v>-</v>
      </c>
      <c r="FF50" s="726"/>
      <c r="FG50" s="727"/>
      <c r="FH50" s="724" t="s">
        <v>76</v>
      </c>
      <c r="FI50" s="760"/>
      <c r="FJ50" s="760"/>
      <c r="FK50" s="725" t="str">
        <f>IF(FH47="","-",IF(FB47="","-",FH47-FB47))</f>
        <v>-</v>
      </c>
      <c r="FL50" s="726"/>
      <c r="FM50" s="727"/>
    </row>
    <row r="51" spans="1:169" ht="15" customHeight="1">
      <c r="A51" s="94"/>
      <c r="B51" s="85"/>
      <c r="C51" s="85"/>
      <c r="D51" s="85"/>
      <c r="E51" s="740" t="s">
        <v>77</v>
      </c>
      <c r="F51" s="741"/>
      <c r="G51" s="741"/>
      <c r="H51" s="742" t="str">
        <f>IF(E47="","-",IF(H49="","-",(E47-H49)/H49))</f>
        <v>-</v>
      </c>
      <c r="I51" s="743"/>
      <c r="J51" s="744"/>
      <c r="K51" s="745" t="s">
        <v>77</v>
      </c>
      <c r="L51" s="741"/>
      <c r="M51" s="741"/>
      <c r="N51" s="742" t="str">
        <f>IF(K47="","-",IF(E47="","-",(K47-E47)/E47))</f>
        <v>-</v>
      </c>
      <c r="O51" s="743"/>
      <c r="P51" s="744"/>
      <c r="R51" s="94"/>
      <c r="S51" s="85"/>
      <c r="T51" s="85"/>
      <c r="U51" s="85"/>
      <c r="V51" s="740" t="s">
        <v>77</v>
      </c>
      <c r="W51" s="741"/>
      <c r="X51" s="741"/>
      <c r="Y51" s="742" t="str">
        <f>IF(V47="","-",IF(Y49="","-",(V47-Y49)/Y49))</f>
        <v>-</v>
      </c>
      <c r="Z51" s="743"/>
      <c r="AA51" s="744"/>
      <c r="AB51" s="745" t="s">
        <v>77</v>
      </c>
      <c r="AC51" s="741"/>
      <c r="AD51" s="741"/>
      <c r="AE51" s="742" t="str">
        <f>IF(AB47="","-",IF(V47="","-",(AB47-V47)/V47))</f>
        <v>-</v>
      </c>
      <c r="AF51" s="743"/>
      <c r="AG51" s="744"/>
      <c r="AI51" s="94"/>
      <c r="AJ51" s="85"/>
      <c r="AK51" s="85"/>
      <c r="AL51" s="85"/>
      <c r="AM51" s="740" t="s">
        <v>77</v>
      </c>
      <c r="AN51" s="741"/>
      <c r="AO51" s="741"/>
      <c r="AP51" s="742" t="str">
        <f>IF(AM47="","-",IF(AP49="","-",(AM47-AP49)/AP49))</f>
        <v>-</v>
      </c>
      <c r="AQ51" s="743"/>
      <c r="AR51" s="744"/>
      <c r="AS51" s="745" t="s">
        <v>77</v>
      </c>
      <c r="AT51" s="741"/>
      <c r="AU51" s="741"/>
      <c r="AV51" s="742" t="str">
        <f>IF(AS47="","-",IF(AM47="","-",(AS47-AM47)/AM47))</f>
        <v>-</v>
      </c>
      <c r="AW51" s="743"/>
      <c r="AX51" s="744"/>
      <c r="AZ51" s="94"/>
      <c r="BA51" s="85"/>
      <c r="BB51" s="85"/>
      <c r="BC51" s="85"/>
      <c r="BD51" s="740" t="s">
        <v>77</v>
      </c>
      <c r="BE51" s="741"/>
      <c r="BF51" s="741"/>
      <c r="BG51" s="742" t="str">
        <f>IF(BD47="","-",IF(BG49="","-",(BD47-BG49)/BG49))</f>
        <v>-</v>
      </c>
      <c r="BH51" s="743"/>
      <c r="BI51" s="744"/>
      <c r="BJ51" s="745" t="s">
        <v>77</v>
      </c>
      <c r="BK51" s="741"/>
      <c r="BL51" s="741"/>
      <c r="BM51" s="742" t="str">
        <f>IF(BJ47="","-",IF(BD47="","-",(BJ47-BD47)/BD47))</f>
        <v>-</v>
      </c>
      <c r="BN51" s="743"/>
      <c r="BO51" s="744"/>
      <c r="BQ51" s="94"/>
      <c r="BR51" s="85"/>
      <c r="BS51" s="85"/>
      <c r="BT51" s="85"/>
      <c r="BU51" s="740" t="s">
        <v>77</v>
      </c>
      <c r="BV51" s="741"/>
      <c r="BW51" s="741"/>
      <c r="BX51" s="742" t="str">
        <f>IF(BU47="","-",IF(BX49="","-",(BU47-BX49)/BX49))</f>
        <v>-</v>
      </c>
      <c r="BY51" s="743"/>
      <c r="BZ51" s="744"/>
      <c r="CA51" s="745" t="s">
        <v>77</v>
      </c>
      <c r="CB51" s="741"/>
      <c r="CC51" s="741"/>
      <c r="CD51" s="742" t="str">
        <f>IF(CA47="","-",IF(BU47="","-",(CA47-BU47)/BU47))</f>
        <v>-</v>
      </c>
      <c r="CE51" s="743"/>
      <c r="CF51" s="744"/>
      <c r="CH51" s="94"/>
      <c r="CI51" s="85"/>
      <c r="CJ51" s="85"/>
      <c r="CK51" s="85"/>
      <c r="CL51" s="740" t="s">
        <v>77</v>
      </c>
      <c r="CM51" s="741"/>
      <c r="CN51" s="741"/>
      <c r="CO51" s="742" t="str">
        <f>IF(CL47="","-",IF(CO49="","-",(CL47-CO49)/CO49))</f>
        <v>-</v>
      </c>
      <c r="CP51" s="743"/>
      <c r="CQ51" s="744"/>
      <c r="CR51" s="745" t="s">
        <v>77</v>
      </c>
      <c r="CS51" s="741"/>
      <c r="CT51" s="741"/>
      <c r="CU51" s="742" t="str">
        <f>IF(CR47="","-",IF(CL47="","-",(CR47-CL47)/CL47))</f>
        <v>-</v>
      </c>
      <c r="CV51" s="743"/>
      <c r="CW51" s="744"/>
      <c r="CY51" s="94"/>
      <c r="CZ51" s="85"/>
      <c r="DA51" s="85"/>
      <c r="DB51" s="85"/>
      <c r="DC51" s="740" t="s">
        <v>77</v>
      </c>
      <c r="DD51" s="741"/>
      <c r="DE51" s="741"/>
      <c r="DF51" s="742" t="str">
        <f>IF(DC47="","-",IF(DF49="","-",(DC47-DF49)/DF49))</f>
        <v>-</v>
      </c>
      <c r="DG51" s="743"/>
      <c r="DH51" s="744"/>
      <c r="DI51" s="745" t="s">
        <v>77</v>
      </c>
      <c r="DJ51" s="741"/>
      <c r="DK51" s="741"/>
      <c r="DL51" s="742" t="str">
        <f>IF(DI47="","-",IF(DC47="","-",(DI47-DC47)/DC47))</f>
        <v>-</v>
      </c>
      <c r="DM51" s="743"/>
      <c r="DN51" s="744"/>
      <c r="DP51" s="94"/>
      <c r="DQ51" s="85"/>
      <c r="DR51" s="85"/>
      <c r="DS51" s="85"/>
      <c r="DT51" s="740" t="s">
        <v>77</v>
      </c>
      <c r="DU51" s="741"/>
      <c r="DV51" s="741"/>
      <c r="DW51" s="742" t="str">
        <f>IF(DT47="","-",IF(DW49="","-",(DT47-DW49)/DW49))</f>
        <v>-</v>
      </c>
      <c r="DX51" s="743"/>
      <c r="DY51" s="744"/>
      <c r="DZ51" s="745" t="s">
        <v>77</v>
      </c>
      <c r="EA51" s="741"/>
      <c r="EB51" s="741"/>
      <c r="EC51" s="742" t="str">
        <f>IF(DZ47="","-",IF(DT47="","-",(DZ47-DT47)/DT47))</f>
        <v>-</v>
      </c>
      <c r="ED51" s="743"/>
      <c r="EE51" s="744"/>
      <c r="EG51" s="94"/>
      <c r="EH51" s="85"/>
      <c r="EI51" s="85"/>
      <c r="EJ51" s="85"/>
      <c r="EK51" s="740" t="s">
        <v>77</v>
      </c>
      <c r="EL51" s="741"/>
      <c r="EM51" s="741"/>
      <c r="EN51" s="742" t="str">
        <f>IF(EK47="","-",IF(EN49="","-",(EK47-EN49)/EN49))</f>
        <v>-</v>
      </c>
      <c r="EO51" s="743"/>
      <c r="EP51" s="744"/>
      <c r="EQ51" s="745" t="s">
        <v>77</v>
      </c>
      <c r="ER51" s="741"/>
      <c r="ES51" s="741"/>
      <c r="ET51" s="742" t="str">
        <f>IF(EQ47="","-",IF(EK47="","-",(EQ47-EK47)/EK47))</f>
        <v>-</v>
      </c>
      <c r="EU51" s="743"/>
      <c r="EV51" s="744"/>
      <c r="EX51" s="94"/>
      <c r="EY51" s="85"/>
      <c r="EZ51" s="85"/>
      <c r="FA51" s="85"/>
      <c r="FB51" s="740" t="s">
        <v>77</v>
      </c>
      <c r="FC51" s="741"/>
      <c r="FD51" s="741"/>
      <c r="FE51" s="742" t="str">
        <f>IF(FB47="","-",IF(FE49="","-",(FB47-FE49)/FE49))</f>
        <v>-</v>
      </c>
      <c r="FF51" s="743"/>
      <c r="FG51" s="744"/>
      <c r="FH51" s="745" t="s">
        <v>77</v>
      </c>
      <c r="FI51" s="741"/>
      <c r="FJ51" s="741"/>
      <c r="FK51" s="742" t="str">
        <f>IF(FH47="","-",IF(FB47="","-",(FH47-FB47)/FB47))</f>
        <v>-</v>
      </c>
      <c r="FL51" s="743"/>
      <c r="FM51" s="744"/>
    </row>
    <row r="52" spans="1:169" ht="15" customHeight="1" thickBot="1">
      <c r="A52" s="94"/>
      <c r="B52" s="85"/>
      <c r="C52" s="85"/>
      <c r="D52" s="85"/>
      <c r="E52" s="746" t="s">
        <v>274</v>
      </c>
      <c r="F52" s="747"/>
      <c r="G52" s="747"/>
      <c r="H52" s="748" t="str">
        <f>IF(E53="Nej","-",IF(E47="","-",IF(H49="","-",IF(ABS(H51)&lt;=0.15,"OK","IKKE OK"))))</f>
        <v>-</v>
      </c>
      <c r="I52" s="749"/>
      <c r="J52" s="750"/>
      <c r="K52" s="751" t="s">
        <v>274</v>
      </c>
      <c r="L52" s="603"/>
      <c r="M52" s="603"/>
      <c r="N52" s="748" t="str">
        <f>IF(K47="","-",IF(E47="","-",IF(ABS(N51)&lt;=0.15,"OK","Vurdering")))</f>
        <v>-</v>
      </c>
      <c r="O52" s="749"/>
      <c r="P52" s="750"/>
      <c r="R52" s="94"/>
      <c r="S52" s="85"/>
      <c r="T52" s="85"/>
      <c r="U52" s="85"/>
      <c r="V52" s="746" t="s">
        <v>274</v>
      </c>
      <c r="W52" s="747"/>
      <c r="X52" s="747"/>
      <c r="Y52" s="748" t="str">
        <f>IF(V53="Nej","-",IF(V47="","-",IF(Y49="","-",IF(ABS(Y51)&lt;=0.15,"OK","IKKE OK"))))</f>
        <v>-</v>
      </c>
      <c r="Z52" s="749"/>
      <c r="AA52" s="750"/>
      <c r="AB52" s="751" t="s">
        <v>274</v>
      </c>
      <c r="AC52" s="603"/>
      <c r="AD52" s="603"/>
      <c r="AE52" s="748" t="str">
        <f>IF(AB47="","-",IF(V47="","-",IF(ABS(AE51)&lt;=0.15,"OK","Vurdering")))</f>
        <v>-</v>
      </c>
      <c r="AF52" s="749"/>
      <c r="AG52" s="750"/>
      <c r="AI52" s="94"/>
      <c r="AJ52" s="85"/>
      <c r="AK52" s="85"/>
      <c r="AL52" s="85"/>
      <c r="AM52" s="746" t="s">
        <v>274</v>
      </c>
      <c r="AN52" s="747"/>
      <c r="AO52" s="747"/>
      <c r="AP52" s="748" t="str">
        <f>IF(AM53="Nej","-",IF(AM47="","-",IF(AP49="","-",IF(ABS(AP51)&lt;=0.15,"OK","IKKE OK"))))</f>
        <v>-</v>
      </c>
      <c r="AQ52" s="749"/>
      <c r="AR52" s="750"/>
      <c r="AS52" s="751" t="s">
        <v>274</v>
      </c>
      <c r="AT52" s="603"/>
      <c r="AU52" s="603"/>
      <c r="AV52" s="748" t="str">
        <f>IF(AS47="","-",IF(AM47="","-",IF(ABS(AV51)&lt;=0.15,"OK","Vurdering")))</f>
        <v>-</v>
      </c>
      <c r="AW52" s="749"/>
      <c r="AX52" s="750"/>
      <c r="AZ52" s="94"/>
      <c r="BA52" s="85"/>
      <c r="BB52" s="85"/>
      <c r="BC52" s="85"/>
      <c r="BD52" s="746" t="s">
        <v>274</v>
      </c>
      <c r="BE52" s="747"/>
      <c r="BF52" s="747"/>
      <c r="BG52" s="748" t="str">
        <f>IF(BD53="Nej","-",IF(BD47="","-",IF(BG49="","-",IF(ABS(BG51)&lt;=0.15,"OK","IKKE OK"))))</f>
        <v>-</v>
      </c>
      <c r="BH52" s="749"/>
      <c r="BI52" s="750"/>
      <c r="BJ52" s="751" t="s">
        <v>274</v>
      </c>
      <c r="BK52" s="603"/>
      <c r="BL52" s="603"/>
      <c r="BM52" s="748" t="str">
        <f>IF(BJ47="","-",IF(BD47="","-",IF(ABS(BM51)&lt;=0.15,"OK","Vurdering")))</f>
        <v>-</v>
      </c>
      <c r="BN52" s="749"/>
      <c r="BO52" s="750"/>
      <c r="BQ52" s="94"/>
      <c r="BR52" s="85"/>
      <c r="BS52" s="85"/>
      <c r="BT52" s="85"/>
      <c r="BU52" s="746" t="s">
        <v>274</v>
      </c>
      <c r="BV52" s="747"/>
      <c r="BW52" s="747"/>
      <c r="BX52" s="748" t="str">
        <f>IF(BU53="Nej","-",IF(BU47="","-",IF(BX49="","-",IF(ABS(BX51)&lt;=0.15,"OK","IKKE OK"))))</f>
        <v>-</v>
      </c>
      <c r="BY52" s="749"/>
      <c r="BZ52" s="750"/>
      <c r="CA52" s="751" t="s">
        <v>274</v>
      </c>
      <c r="CB52" s="603"/>
      <c r="CC52" s="603"/>
      <c r="CD52" s="748" t="str">
        <f>IF(CA47="","-",IF(BU47="","-",IF(ABS(CD51)&lt;=0.15,"OK","Vurdering")))</f>
        <v>-</v>
      </c>
      <c r="CE52" s="749"/>
      <c r="CF52" s="750"/>
      <c r="CH52" s="94"/>
      <c r="CI52" s="85"/>
      <c r="CJ52" s="85"/>
      <c r="CK52" s="85"/>
      <c r="CL52" s="746" t="s">
        <v>274</v>
      </c>
      <c r="CM52" s="747"/>
      <c r="CN52" s="747"/>
      <c r="CO52" s="748" t="str">
        <f>IF(CL53="Nej","-",IF(CL47="","-",IF(CO49="","-",IF(ABS(CO51)&lt;=0.15,"OK","IKKE OK"))))</f>
        <v>-</v>
      </c>
      <c r="CP52" s="749"/>
      <c r="CQ52" s="750"/>
      <c r="CR52" s="751" t="s">
        <v>274</v>
      </c>
      <c r="CS52" s="603"/>
      <c r="CT52" s="603"/>
      <c r="CU52" s="748" t="str">
        <f>IF(CR47="","-",IF(CL47="","-",IF(ABS(CU51)&lt;=0.15,"OK","Vurdering")))</f>
        <v>-</v>
      </c>
      <c r="CV52" s="749"/>
      <c r="CW52" s="750"/>
      <c r="CY52" s="94"/>
      <c r="CZ52" s="85"/>
      <c r="DA52" s="85"/>
      <c r="DB52" s="85"/>
      <c r="DC52" s="746" t="s">
        <v>274</v>
      </c>
      <c r="DD52" s="747"/>
      <c r="DE52" s="747"/>
      <c r="DF52" s="748" t="str">
        <f>IF(DC53="Nej","-",IF(DC47="","-",IF(DF49="","-",IF(ABS(DF51)&lt;=0.15,"OK","IKKE OK"))))</f>
        <v>-</v>
      </c>
      <c r="DG52" s="749"/>
      <c r="DH52" s="750"/>
      <c r="DI52" s="751" t="s">
        <v>274</v>
      </c>
      <c r="DJ52" s="603"/>
      <c r="DK52" s="603"/>
      <c r="DL52" s="748" t="str">
        <f>IF(DI47="","-",IF(DC47="","-",IF(ABS(DL51)&lt;=0.15,"OK","Vurdering")))</f>
        <v>-</v>
      </c>
      <c r="DM52" s="749"/>
      <c r="DN52" s="750"/>
      <c r="DP52" s="94"/>
      <c r="DQ52" s="85"/>
      <c r="DR52" s="85"/>
      <c r="DS52" s="85"/>
      <c r="DT52" s="746" t="s">
        <v>274</v>
      </c>
      <c r="DU52" s="747"/>
      <c r="DV52" s="747"/>
      <c r="DW52" s="748" t="str">
        <f>IF(DT53="Nej","-",IF(DT47="","-",IF(DW49="","-",IF(ABS(DW51)&lt;=0.15,"OK","IKKE OK"))))</f>
        <v>-</v>
      </c>
      <c r="DX52" s="749"/>
      <c r="DY52" s="750"/>
      <c r="DZ52" s="751" t="s">
        <v>274</v>
      </c>
      <c r="EA52" s="603"/>
      <c r="EB52" s="603"/>
      <c r="EC52" s="748" t="str">
        <f>IF(DZ47="","-",IF(DT47="","-",IF(ABS(EC51)&lt;=0.15,"OK","Vurdering")))</f>
        <v>-</v>
      </c>
      <c r="ED52" s="749"/>
      <c r="EE52" s="750"/>
      <c r="EG52" s="94"/>
      <c r="EH52" s="85"/>
      <c r="EI52" s="85"/>
      <c r="EJ52" s="85"/>
      <c r="EK52" s="746" t="s">
        <v>274</v>
      </c>
      <c r="EL52" s="747"/>
      <c r="EM52" s="747"/>
      <c r="EN52" s="748" t="str">
        <f>IF(EK53="Nej","-",IF(EK47="","-",IF(EN49="","-",IF(ABS(EN51)&lt;=0.15,"OK","IKKE OK"))))</f>
        <v>-</v>
      </c>
      <c r="EO52" s="749"/>
      <c r="EP52" s="750"/>
      <c r="EQ52" s="751" t="s">
        <v>274</v>
      </c>
      <c r="ER52" s="603"/>
      <c r="ES52" s="603"/>
      <c r="ET52" s="748" t="str">
        <f>IF(EQ47="","-",IF(EK47="","-",IF(ABS(ET51)&lt;=0.15,"OK","Vurdering")))</f>
        <v>-</v>
      </c>
      <c r="EU52" s="749"/>
      <c r="EV52" s="750"/>
      <c r="EX52" s="94"/>
      <c r="EY52" s="85"/>
      <c r="EZ52" s="85"/>
      <c r="FA52" s="85"/>
      <c r="FB52" s="746" t="s">
        <v>274</v>
      </c>
      <c r="FC52" s="747"/>
      <c r="FD52" s="747"/>
      <c r="FE52" s="748" t="str">
        <f>IF(FB53="Nej","-",IF(FB47="","-",IF(FE49="","-",IF(ABS(FE51)&lt;=0.15,"OK","IKKE OK"))))</f>
        <v>-</v>
      </c>
      <c r="FF52" s="749"/>
      <c r="FG52" s="750"/>
      <c r="FH52" s="751" t="s">
        <v>274</v>
      </c>
      <c r="FI52" s="603"/>
      <c r="FJ52" s="603"/>
      <c r="FK52" s="748" t="str">
        <f>IF(FH47="","-",IF(FB47="","-",IF(ABS(FK51)&lt;=0.15,"OK","Vurdering")))</f>
        <v>-</v>
      </c>
      <c r="FL52" s="749"/>
      <c r="FM52" s="750"/>
    </row>
    <row r="53" spans="1:160" ht="12.75" customHeight="1">
      <c r="A53" s="599" t="str">
        <f>IF(E44="Baseline","Skal værdier for støj indsat under Baseline evalueres (Ja/Nej)?","Skal værdier for støj indsat under Modtagekontrol / Baseline evalueres (Ja/Nej)?")</f>
        <v>Skal værdier for støj indsat under Modtagekontrol / Baseline evalueres (Ja/Nej)?</v>
      </c>
      <c r="B53" s="600"/>
      <c r="C53" s="600"/>
      <c r="D53" s="601"/>
      <c r="E53" s="605" t="s">
        <v>231</v>
      </c>
      <c r="F53" s="606"/>
      <c r="G53" s="607"/>
      <c r="R53" s="691" t="str">
        <f>IF(V44="Baseline","Skal værdier for støj indsat under Baseline evalueres (Ja/Nej)?","Skal værdier for støj indsat under Modtagekontrol / Baseline evalueres (Ja/Nej)?")</f>
        <v>Skal værdier for støj indsat under Modtagekontrol / Baseline evalueres (Ja/Nej)?</v>
      </c>
      <c r="S53" s="692"/>
      <c r="T53" s="692"/>
      <c r="U53" s="693"/>
      <c r="V53" s="605" t="s">
        <v>231</v>
      </c>
      <c r="W53" s="606"/>
      <c r="X53" s="607"/>
      <c r="AI53" s="691" t="str">
        <f>IF(AM44="Baseline","Skal værdier for støj indsat under Baseline evalueres (Ja/Nej)?","Skal værdier for støj indsat under Modtagekontrol / Baseline evalueres (Ja/Nej)?")</f>
        <v>Skal værdier for støj indsat under Modtagekontrol / Baseline evalueres (Ja/Nej)?</v>
      </c>
      <c r="AJ53" s="692"/>
      <c r="AK53" s="692"/>
      <c r="AL53" s="693"/>
      <c r="AM53" s="605" t="s">
        <v>231</v>
      </c>
      <c r="AN53" s="606"/>
      <c r="AO53" s="607"/>
      <c r="AZ53" s="691" t="str">
        <f>IF(BD44="Baseline","Skal værdier for støj indsat under Baseline evalueres (Ja/Nej)?","Skal værdier for støj indsat under Modtagekontrol / Baseline evalueres (Ja/Nej)?")</f>
        <v>Skal værdier for støj indsat under Modtagekontrol / Baseline evalueres (Ja/Nej)?</v>
      </c>
      <c r="BA53" s="692"/>
      <c r="BB53" s="692"/>
      <c r="BC53" s="693"/>
      <c r="BD53" s="605" t="s">
        <v>231</v>
      </c>
      <c r="BE53" s="606"/>
      <c r="BF53" s="607"/>
      <c r="BQ53" s="691" t="str">
        <f>IF(BU44="Baseline","Skal værdier for støj indsat under Baseline evalueres (Ja/Nej)?","Skal værdier for støj indsat under Modtagekontrol / Baseline evalueres (Ja/Nej)?")</f>
        <v>Skal værdier for støj indsat under Modtagekontrol / Baseline evalueres (Ja/Nej)?</v>
      </c>
      <c r="BR53" s="692"/>
      <c r="BS53" s="692"/>
      <c r="BT53" s="693"/>
      <c r="BU53" s="605" t="s">
        <v>231</v>
      </c>
      <c r="BV53" s="606"/>
      <c r="BW53" s="607"/>
      <c r="CH53" s="691" t="str">
        <f>IF(CL44="Baseline","Skal værdier for støj indsat under Baseline evalueres (Ja/Nej)?","Skal værdier for støj indsat under Modtagekontrol / Baseline evalueres (Ja/Nej)?")</f>
        <v>Skal værdier for støj indsat under Modtagekontrol / Baseline evalueres (Ja/Nej)?</v>
      </c>
      <c r="CI53" s="692"/>
      <c r="CJ53" s="692"/>
      <c r="CK53" s="693"/>
      <c r="CL53" s="605" t="s">
        <v>231</v>
      </c>
      <c r="CM53" s="606"/>
      <c r="CN53" s="607"/>
      <c r="CY53" s="691" t="str">
        <f>IF(DC44="Baseline","Skal værdier for støj indsat under Baseline evalueres (Ja/Nej)?","Skal værdier for støj indsat under Modtagekontrol / Baseline evalueres (Ja/Nej)?")</f>
        <v>Skal værdier for støj indsat under Modtagekontrol / Baseline evalueres (Ja/Nej)?</v>
      </c>
      <c r="CZ53" s="692"/>
      <c r="DA53" s="692"/>
      <c r="DB53" s="693"/>
      <c r="DC53" s="605" t="s">
        <v>231</v>
      </c>
      <c r="DD53" s="606"/>
      <c r="DE53" s="607"/>
      <c r="DP53" s="691" t="str">
        <f>IF(DT44="Baseline","Skal værdier for støj indsat under Baseline evalueres (Ja/Nej)?","Skal værdier for støj indsat under Modtagekontrol / Baseline evalueres (Ja/Nej)?")</f>
        <v>Skal værdier for støj indsat under Modtagekontrol / Baseline evalueres (Ja/Nej)?</v>
      </c>
      <c r="DQ53" s="692"/>
      <c r="DR53" s="692"/>
      <c r="DS53" s="693"/>
      <c r="DT53" s="605" t="s">
        <v>231</v>
      </c>
      <c r="DU53" s="606"/>
      <c r="DV53" s="607"/>
      <c r="EG53" s="691" t="str">
        <f>IF(EK44="Baseline","Skal værdier for støj indsat under Baseline evalueres (Ja/Nej)?","Skal værdier for støj indsat under Modtagekontrol / Baseline evalueres (Ja/Nej)?")</f>
        <v>Skal værdier for støj indsat under Modtagekontrol / Baseline evalueres (Ja/Nej)?</v>
      </c>
      <c r="EH53" s="692"/>
      <c r="EI53" s="692"/>
      <c r="EJ53" s="693"/>
      <c r="EK53" s="605" t="s">
        <v>231</v>
      </c>
      <c r="EL53" s="606"/>
      <c r="EM53" s="607"/>
      <c r="EX53" s="691" t="str">
        <f>IF(FB44="Baseline","Skal værdier for støj indsat under Baseline evalueres (Ja/Nej)?","Skal værdier for støj indsat under Modtagekontrol / Baseline evalueres (Ja/Nej)?")</f>
        <v>Skal værdier for støj indsat under Modtagekontrol / Baseline evalueres (Ja/Nej)?</v>
      </c>
      <c r="EY53" s="692"/>
      <c r="EZ53" s="692"/>
      <c r="FA53" s="693"/>
      <c r="FB53" s="605" t="s">
        <v>231</v>
      </c>
      <c r="FC53" s="606"/>
      <c r="FD53" s="607"/>
    </row>
    <row r="54" spans="1:160" ht="13.5" thickBot="1">
      <c r="A54" s="602"/>
      <c r="B54" s="603"/>
      <c r="C54" s="603"/>
      <c r="D54" s="604"/>
      <c r="E54" s="608"/>
      <c r="F54" s="609"/>
      <c r="G54" s="610"/>
      <c r="R54" s="694"/>
      <c r="S54" s="695"/>
      <c r="T54" s="695"/>
      <c r="U54" s="696"/>
      <c r="V54" s="608"/>
      <c r="W54" s="609"/>
      <c r="X54" s="610"/>
      <c r="AI54" s="694"/>
      <c r="AJ54" s="695"/>
      <c r="AK54" s="695"/>
      <c r="AL54" s="696"/>
      <c r="AM54" s="608"/>
      <c r="AN54" s="609"/>
      <c r="AO54" s="610"/>
      <c r="AZ54" s="694"/>
      <c r="BA54" s="695"/>
      <c r="BB54" s="695"/>
      <c r="BC54" s="696"/>
      <c r="BD54" s="608"/>
      <c r="BE54" s="609"/>
      <c r="BF54" s="610"/>
      <c r="BQ54" s="694"/>
      <c r="BR54" s="695"/>
      <c r="BS54" s="695"/>
      <c r="BT54" s="696"/>
      <c r="BU54" s="608"/>
      <c r="BV54" s="609"/>
      <c r="BW54" s="610"/>
      <c r="CH54" s="694"/>
      <c r="CI54" s="695"/>
      <c r="CJ54" s="695"/>
      <c r="CK54" s="696"/>
      <c r="CL54" s="608"/>
      <c r="CM54" s="609"/>
      <c r="CN54" s="610"/>
      <c r="CY54" s="694"/>
      <c r="CZ54" s="695"/>
      <c r="DA54" s="695"/>
      <c r="DB54" s="696"/>
      <c r="DC54" s="608"/>
      <c r="DD54" s="609"/>
      <c r="DE54" s="610"/>
      <c r="DP54" s="694"/>
      <c r="DQ54" s="695"/>
      <c r="DR54" s="695"/>
      <c r="DS54" s="696"/>
      <c r="DT54" s="608"/>
      <c r="DU54" s="609"/>
      <c r="DV54" s="610"/>
      <c r="EG54" s="694"/>
      <c r="EH54" s="695"/>
      <c r="EI54" s="695"/>
      <c r="EJ54" s="696"/>
      <c r="EK54" s="608"/>
      <c r="EL54" s="609"/>
      <c r="EM54" s="610"/>
      <c r="EX54" s="694"/>
      <c r="EY54" s="695"/>
      <c r="EZ54" s="695"/>
      <c r="FA54" s="696"/>
      <c r="FB54" s="608"/>
      <c r="FC54" s="609"/>
      <c r="FD54" s="610"/>
    </row>
    <row r="55" ht="13.5" thickBot="1"/>
    <row r="56" spans="1:169" ht="30.75" customHeight="1" thickBot="1">
      <c r="A56" s="23" t="s">
        <v>91</v>
      </c>
      <c r="B56" s="21"/>
      <c r="C56" s="21"/>
      <c r="D56" s="21"/>
      <c r="E56" s="21"/>
      <c r="F56" s="21"/>
      <c r="G56" s="21"/>
      <c r="H56" s="21"/>
      <c r="I56" s="21"/>
      <c r="J56" s="21"/>
      <c r="K56" s="15"/>
      <c r="L56" s="15"/>
      <c r="M56" s="15"/>
      <c r="N56" s="21"/>
      <c r="O56" s="15"/>
      <c r="P56" s="16"/>
      <c r="R56" s="23" t="s">
        <v>91</v>
      </c>
      <c r="S56" s="21"/>
      <c r="T56" s="21"/>
      <c r="U56" s="21"/>
      <c r="V56" s="21"/>
      <c r="W56" s="21"/>
      <c r="X56" s="21"/>
      <c r="Y56" s="21"/>
      <c r="Z56" s="21"/>
      <c r="AA56" s="21"/>
      <c r="AB56" s="15"/>
      <c r="AC56" s="15"/>
      <c r="AD56" s="15"/>
      <c r="AE56" s="21"/>
      <c r="AF56" s="15"/>
      <c r="AG56" s="16"/>
      <c r="AI56" s="23" t="s">
        <v>91</v>
      </c>
      <c r="AJ56" s="21"/>
      <c r="AK56" s="21"/>
      <c r="AL56" s="21"/>
      <c r="AM56" s="21"/>
      <c r="AN56" s="21"/>
      <c r="AO56" s="21"/>
      <c r="AP56" s="21"/>
      <c r="AQ56" s="21"/>
      <c r="AR56" s="21"/>
      <c r="AS56" s="15"/>
      <c r="AT56" s="15"/>
      <c r="AU56" s="15"/>
      <c r="AV56" s="21"/>
      <c r="AW56" s="15"/>
      <c r="AX56" s="16"/>
      <c r="AZ56" s="23" t="s">
        <v>91</v>
      </c>
      <c r="BA56" s="21"/>
      <c r="BB56" s="21"/>
      <c r="BC56" s="21"/>
      <c r="BD56" s="21"/>
      <c r="BE56" s="21"/>
      <c r="BF56" s="21"/>
      <c r="BG56" s="21"/>
      <c r="BH56" s="21"/>
      <c r="BI56" s="21"/>
      <c r="BJ56" s="15"/>
      <c r="BK56" s="15"/>
      <c r="BL56" s="15"/>
      <c r="BM56" s="21"/>
      <c r="BN56" s="15"/>
      <c r="BO56" s="16"/>
      <c r="BQ56" s="23" t="s">
        <v>91</v>
      </c>
      <c r="BR56" s="21"/>
      <c r="BS56" s="21"/>
      <c r="BT56" s="21"/>
      <c r="BU56" s="21"/>
      <c r="BV56" s="21"/>
      <c r="BW56" s="21"/>
      <c r="BX56" s="21"/>
      <c r="BY56" s="21"/>
      <c r="BZ56" s="21"/>
      <c r="CA56" s="15"/>
      <c r="CB56" s="15"/>
      <c r="CC56" s="15"/>
      <c r="CD56" s="21"/>
      <c r="CE56" s="15"/>
      <c r="CF56" s="16"/>
      <c r="CH56" s="23" t="s">
        <v>91</v>
      </c>
      <c r="CI56" s="21"/>
      <c r="CJ56" s="21"/>
      <c r="CK56" s="21"/>
      <c r="CL56" s="21"/>
      <c r="CM56" s="21"/>
      <c r="CN56" s="21"/>
      <c r="CO56" s="21"/>
      <c r="CP56" s="21"/>
      <c r="CQ56" s="21"/>
      <c r="CR56" s="15"/>
      <c r="CS56" s="15"/>
      <c r="CT56" s="15"/>
      <c r="CU56" s="21"/>
      <c r="CV56" s="15"/>
      <c r="CW56" s="16"/>
      <c r="CY56" s="23" t="s">
        <v>91</v>
      </c>
      <c r="CZ56" s="21"/>
      <c r="DA56" s="21"/>
      <c r="DB56" s="21"/>
      <c r="DC56" s="21"/>
      <c r="DD56" s="21"/>
      <c r="DE56" s="21"/>
      <c r="DF56" s="21"/>
      <c r="DG56" s="21"/>
      <c r="DH56" s="21"/>
      <c r="DI56" s="15"/>
      <c r="DJ56" s="15"/>
      <c r="DK56" s="15"/>
      <c r="DL56" s="21"/>
      <c r="DM56" s="15"/>
      <c r="DN56" s="16"/>
      <c r="DP56" s="23" t="s">
        <v>91</v>
      </c>
      <c r="DQ56" s="21"/>
      <c r="DR56" s="21"/>
      <c r="DS56" s="21"/>
      <c r="DT56" s="21"/>
      <c r="DU56" s="21"/>
      <c r="DV56" s="21"/>
      <c r="DW56" s="21"/>
      <c r="DX56" s="21"/>
      <c r="DY56" s="21"/>
      <c r="DZ56" s="15"/>
      <c r="EA56" s="15"/>
      <c r="EB56" s="15"/>
      <c r="EC56" s="21"/>
      <c r="ED56" s="15"/>
      <c r="EE56" s="16"/>
      <c r="EG56" s="23" t="s">
        <v>91</v>
      </c>
      <c r="EH56" s="21"/>
      <c r="EI56" s="21"/>
      <c r="EJ56" s="21"/>
      <c r="EK56" s="21"/>
      <c r="EL56" s="21"/>
      <c r="EM56" s="21"/>
      <c r="EN56" s="21"/>
      <c r="EO56" s="21"/>
      <c r="EP56" s="21"/>
      <c r="EQ56" s="15"/>
      <c r="ER56" s="15"/>
      <c r="ES56" s="15"/>
      <c r="ET56" s="21"/>
      <c r="EU56" s="15"/>
      <c r="EV56" s="16"/>
      <c r="EX56" s="23" t="s">
        <v>91</v>
      </c>
      <c r="EY56" s="21"/>
      <c r="EZ56" s="21"/>
      <c r="FA56" s="21"/>
      <c r="FB56" s="21"/>
      <c r="FC56" s="21"/>
      <c r="FD56" s="21"/>
      <c r="FE56" s="21"/>
      <c r="FF56" s="21"/>
      <c r="FG56" s="21"/>
      <c r="FH56" s="15"/>
      <c r="FI56" s="15"/>
      <c r="FJ56" s="15"/>
      <c r="FK56" s="21"/>
      <c r="FL56" s="15"/>
      <c r="FM56" s="16"/>
    </row>
    <row r="57" spans="1:169" ht="15" customHeight="1">
      <c r="A57" s="697"/>
      <c r="B57" s="698"/>
      <c r="C57" s="698"/>
      <c r="D57" s="698"/>
      <c r="E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57" s="641"/>
      <c r="G57" s="641"/>
      <c r="H57" s="641"/>
      <c r="I57" s="641"/>
      <c r="J57" s="642"/>
      <c r="K57" s="731" t="str">
        <f>IF(E57="Modtagekontrol og Baseline dokumenteres på anden vis","Statuskontrol dokumenteres på anden vis","Statuskontrol")</f>
        <v>Statuskontrol</v>
      </c>
      <c r="L57" s="732"/>
      <c r="M57" s="732"/>
      <c r="N57" s="732"/>
      <c r="O57" s="732"/>
      <c r="P57" s="733"/>
      <c r="R57" s="697"/>
      <c r="S57" s="698"/>
      <c r="T57" s="698"/>
      <c r="U57" s="699"/>
      <c r="V57" s="703" t="str">
        <f>IF(AND('Brug af Fabrikstest Billedkvali'!$D$20="Fabrikstest",'Brug af Fabrikstest Billedkvali'!$D$36="Fabrikstest"),"Modtagekontrol og Baseline dokumenteres på anden vis",IF('Brug af Fabrikstest Billedkvali'!$D$20="Fabrikstest","Baseline","Modtagekontrol og Baseline"))</f>
        <v>Modtagekontrol og Baseline</v>
      </c>
      <c r="W57" s="641"/>
      <c r="X57" s="641"/>
      <c r="Y57" s="641"/>
      <c r="Z57" s="641"/>
      <c r="AA57" s="642"/>
      <c r="AB57" s="731" t="str">
        <f>IF(V57="Modtagekontrol og Baseline dokumenteres på anden vis","Statuskontrol dokumenteres på anden vis","Statuskontrol")</f>
        <v>Statuskontrol</v>
      </c>
      <c r="AC57" s="732"/>
      <c r="AD57" s="732"/>
      <c r="AE57" s="732"/>
      <c r="AF57" s="732"/>
      <c r="AG57" s="733"/>
      <c r="AI57" s="697"/>
      <c r="AJ57" s="698"/>
      <c r="AK57" s="698"/>
      <c r="AL57" s="699"/>
      <c r="AM57" s="703" t="str">
        <f>IF(AND('Brug af Fabrikstest Billedkvali'!$D$20="Fabrikstest",'Brug af Fabrikstest Billedkvali'!$D$36="Fabrikstest"),"Modtagekontrol og Baseline dokumenteres på anden vis",IF('Brug af Fabrikstest Billedkvali'!$D$20="Fabrikstest","Baseline","Modtagekontrol og Baseline"))</f>
        <v>Modtagekontrol og Baseline</v>
      </c>
      <c r="AN57" s="641"/>
      <c r="AO57" s="641"/>
      <c r="AP57" s="641"/>
      <c r="AQ57" s="641"/>
      <c r="AR57" s="642"/>
      <c r="AS57" s="731" t="str">
        <f>IF(AM57="Modtagekontrol og Baseline dokumenteres på anden vis","Statuskontrol dokumenteres på anden vis","Statuskontrol")</f>
        <v>Statuskontrol</v>
      </c>
      <c r="AT57" s="732"/>
      <c r="AU57" s="732"/>
      <c r="AV57" s="732"/>
      <c r="AW57" s="732"/>
      <c r="AX57" s="733"/>
      <c r="AZ57" s="697"/>
      <c r="BA57" s="698"/>
      <c r="BB57" s="698"/>
      <c r="BC57" s="699"/>
      <c r="BD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E57" s="641"/>
      <c r="BF57" s="641"/>
      <c r="BG57" s="641"/>
      <c r="BH57" s="641"/>
      <c r="BI57" s="642"/>
      <c r="BJ57" s="731" t="str">
        <f>IF(BD57="Modtagekontrol og Baseline dokumenteres på anden vis","Statuskontrol dokumenteres på anden vis","Statuskontrol")</f>
        <v>Statuskontrol</v>
      </c>
      <c r="BK57" s="732"/>
      <c r="BL57" s="732"/>
      <c r="BM57" s="732"/>
      <c r="BN57" s="732"/>
      <c r="BO57" s="733"/>
      <c r="BQ57" s="697"/>
      <c r="BR57" s="698"/>
      <c r="BS57" s="698"/>
      <c r="BT57" s="699"/>
      <c r="BU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V57" s="641"/>
      <c r="BW57" s="641"/>
      <c r="BX57" s="641"/>
      <c r="BY57" s="641"/>
      <c r="BZ57" s="642"/>
      <c r="CA57" s="731" t="str">
        <f>IF(BU57="Modtagekontrol og Baseline dokumenteres på anden vis","Statuskontrol dokumenteres på anden vis","Statuskontrol")</f>
        <v>Statuskontrol</v>
      </c>
      <c r="CB57" s="732"/>
      <c r="CC57" s="732"/>
      <c r="CD57" s="732"/>
      <c r="CE57" s="732"/>
      <c r="CF57" s="733"/>
      <c r="CH57" s="697"/>
      <c r="CI57" s="698"/>
      <c r="CJ57" s="698"/>
      <c r="CK57" s="699"/>
      <c r="CL57" s="703" t="str">
        <f>IF(AND('Brug af Fabrikstest Billedkvali'!$D$20="Fabrikstest",'Brug af Fabrikstest Billedkvali'!$D$36="Fabrikstest"),"Modtagekontrol og Baseline dokumenteres på anden vis",IF('Brug af Fabrikstest Billedkvali'!$D$20="Fabrikstest","Baseline","Modtagekontrol og Baseline"))</f>
        <v>Modtagekontrol og Baseline</v>
      </c>
      <c r="CM57" s="641"/>
      <c r="CN57" s="641"/>
      <c r="CO57" s="641"/>
      <c r="CP57" s="641"/>
      <c r="CQ57" s="642"/>
      <c r="CR57" s="731" t="str">
        <f>IF(CL57="Modtagekontrol og Baseline dokumenteres på anden vis","Statuskontrol dokumenteres på anden vis","Statuskontrol")</f>
        <v>Statuskontrol</v>
      </c>
      <c r="CS57" s="732"/>
      <c r="CT57" s="732"/>
      <c r="CU57" s="732"/>
      <c r="CV57" s="732"/>
      <c r="CW57" s="733"/>
      <c r="CY57" s="697"/>
      <c r="CZ57" s="698"/>
      <c r="DA57" s="698"/>
      <c r="DB57" s="699"/>
      <c r="DC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D57" s="641"/>
      <c r="DE57" s="641"/>
      <c r="DF57" s="641"/>
      <c r="DG57" s="641"/>
      <c r="DH57" s="642"/>
      <c r="DI57" s="731" t="str">
        <f>IF(DC57="Modtagekontrol og Baseline dokumenteres på anden vis","Statuskontrol dokumenteres på anden vis","Statuskontrol")</f>
        <v>Statuskontrol</v>
      </c>
      <c r="DJ57" s="732"/>
      <c r="DK57" s="732"/>
      <c r="DL57" s="732"/>
      <c r="DM57" s="732"/>
      <c r="DN57" s="733"/>
      <c r="DP57" s="697"/>
      <c r="DQ57" s="698"/>
      <c r="DR57" s="698"/>
      <c r="DS57" s="699"/>
      <c r="DT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U57" s="641"/>
      <c r="DV57" s="641"/>
      <c r="DW57" s="641"/>
      <c r="DX57" s="641"/>
      <c r="DY57" s="642"/>
      <c r="DZ57" s="731" t="str">
        <f>IF(DT57="Modtagekontrol og Baseline dokumenteres på anden vis","Statuskontrol dokumenteres på anden vis","Statuskontrol")</f>
        <v>Statuskontrol</v>
      </c>
      <c r="EA57" s="732"/>
      <c r="EB57" s="732"/>
      <c r="EC57" s="732"/>
      <c r="ED57" s="732"/>
      <c r="EE57" s="733"/>
      <c r="EG57" s="697"/>
      <c r="EH57" s="698"/>
      <c r="EI57" s="698"/>
      <c r="EJ57" s="699"/>
      <c r="EK57" s="703" t="str">
        <f>IF(AND('Brug af Fabrikstest Billedkvali'!$D$20="Fabrikstest",'Brug af Fabrikstest Billedkvali'!$D$36="Fabrikstest"),"Modtagekontrol og Baseline dokumenteres på anden vis",IF('Brug af Fabrikstest Billedkvali'!$D$20="Fabrikstest","Baseline","Modtagekontrol og Baseline"))</f>
        <v>Modtagekontrol og Baseline</v>
      </c>
      <c r="EL57" s="641"/>
      <c r="EM57" s="641"/>
      <c r="EN57" s="641"/>
      <c r="EO57" s="641"/>
      <c r="EP57" s="642"/>
      <c r="EQ57" s="731" t="str">
        <f>IF(EK57="Modtagekontrol og Baseline dokumenteres på anden vis","Statuskontrol dokumenteres på anden vis","Statuskontrol")</f>
        <v>Statuskontrol</v>
      </c>
      <c r="ER57" s="732"/>
      <c r="ES57" s="732"/>
      <c r="ET57" s="732"/>
      <c r="EU57" s="732"/>
      <c r="EV57" s="733"/>
      <c r="EX57" s="697"/>
      <c r="EY57" s="698"/>
      <c r="EZ57" s="698"/>
      <c r="FA57" s="699"/>
      <c r="FB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C57" s="641"/>
      <c r="FD57" s="641"/>
      <c r="FE57" s="641"/>
      <c r="FF57" s="641"/>
      <c r="FG57" s="642"/>
      <c r="FH57" s="731" t="str">
        <f>IF(FB57="Modtagekontrol og Baseline dokumenteres på anden vis","Statuskontrol dokumenteres på anden vis","Statuskontrol")</f>
        <v>Statuskontrol</v>
      </c>
      <c r="FI57" s="732"/>
      <c r="FJ57" s="732"/>
      <c r="FK57" s="732"/>
      <c r="FL57" s="732"/>
      <c r="FM57" s="733"/>
    </row>
    <row r="58" spans="1:169" ht="15" customHeight="1">
      <c r="A58" s="700"/>
      <c r="B58" s="701"/>
      <c r="C58" s="701"/>
      <c r="D58" s="701"/>
      <c r="E58" s="643"/>
      <c r="F58" s="644"/>
      <c r="G58" s="644"/>
      <c r="H58" s="644"/>
      <c r="I58" s="644"/>
      <c r="J58" s="645"/>
      <c r="K58" s="734"/>
      <c r="L58" s="735"/>
      <c r="M58" s="735"/>
      <c r="N58" s="735"/>
      <c r="O58" s="735"/>
      <c r="P58" s="736"/>
      <c r="R58" s="700"/>
      <c r="S58" s="701"/>
      <c r="T58" s="701"/>
      <c r="U58" s="702"/>
      <c r="V58" s="643"/>
      <c r="W58" s="644"/>
      <c r="X58" s="644"/>
      <c r="Y58" s="644"/>
      <c r="Z58" s="644"/>
      <c r="AA58" s="645"/>
      <c r="AB58" s="734"/>
      <c r="AC58" s="735"/>
      <c r="AD58" s="735"/>
      <c r="AE58" s="735"/>
      <c r="AF58" s="735"/>
      <c r="AG58" s="736"/>
      <c r="AI58" s="700"/>
      <c r="AJ58" s="701"/>
      <c r="AK58" s="701"/>
      <c r="AL58" s="702"/>
      <c r="AM58" s="643"/>
      <c r="AN58" s="644"/>
      <c r="AO58" s="644"/>
      <c r="AP58" s="644"/>
      <c r="AQ58" s="644"/>
      <c r="AR58" s="645"/>
      <c r="AS58" s="734"/>
      <c r="AT58" s="735"/>
      <c r="AU58" s="735"/>
      <c r="AV58" s="735"/>
      <c r="AW58" s="735"/>
      <c r="AX58" s="736"/>
      <c r="AZ58" s="700"/>
      <c r="BA58" s="701"/>
      <c r="BB58" s="701"/>
      <c r="BC58" s="702"/>
      <c r="BD58" s="643"/>
      <c r="BE58" s="644"/>
      <c r="BF58" s="644"/>
      <c r="BG58" s="644"/>
      <c r="BH58" s="644"/>
      <c r="BI58" s="645"/>
      <c r="BJ58" s="734"/>
      <c r="BK58" s="735"/>
      <c r="BL58" s="735"/>
      <c r="BM58" s="735"/>
      <c r="BN58" s="735"/>
      <c r="BO58" s="736"/>
      <c r="BQ58" s="700"/>
      <c r="BR58" s="701"/>
      <c r="BS58" s="701"/>
      <c r="BT58" s="702"/>
      <c r="BU58" s="643"/>
      <c r="BV58" s="644"/>
      <c r="BW58" s="644"/>
      <c r="BX58" s="644"/>
      <c r="BY58" s="644"/>
      <c r="BZ58" s="645"/>
      <c r="CA58" s="734"/>
      <c r="CB58" s="735"/>
      <c r="CC58" s="735"/>
      <c r="CD58" s="735"/>
      <c r="CE58" s="735"/>
      <c r="CF58" s="736"/>
      <c r="CH58" s="700"/>
      <c r="CI58" s="701"/>
      <c r="CJ58" s="701"/>
      <c r="CK58" s="702"/>
      <c r="CL58" s="643"/>
      <c r="CM58" s="644"/>
      <c r="CN58" s="644"/>
      <c r="CO58" s="644"/>
      <c r="CP58" s="644"/>
      <c r="CQ58" s="645"/>
      <c r="CR58" s="734"/>
      <c r="CS58" s="735"/>
      <c r="CT58" s="735"/>
      <c r="CU58" s="735"/>
      <c r="CV58" s="735"/>
      <c r="CW58" s="736"/>
      <c r="CY58" s="700"/>
      <c r="CZ58" s="701"/>
      <c r="DA58" s="701"/>
      <c r="DB58" s="702"/>
      <c r="DC58" s="643"/>
      <c r="DD58" s="644"/>
      <c r="DE58" s="644"/>
      <c r="DF58" s="644"/>
      <c r="DG58" s="644"/>
      <c r="DH58" s="645"/>
      <c r="DI58" s="734"/>
      <c r="DJ58" s="735"/>
      <c r="DK58" s="735"/>
      <c r="DL58" s="735"/>
      <c r="DM58" s="735"/>
      <c r="DN58" s="736"/>
      <c r="DP58" s="700"/>
      <c r="DQ58" s="701"/>
      <c r="DR58" s="701"/>
      <c r="DS58" s="702"/>
      <c r="DT58" s="643"/>
      <c r="DU58" s="644"/>
      <c r="DV58" s="644"/>
      <c r="DW58" s="644"/>
      <c r="DX58" s="644"/>
      <c r="DY58" s="645"/>
      <c r="DZ58" s="734"/>
      <c r="EA58" s="735"/>
      <c r="EB58" s="735"/>
      <c r="EC58" s="735"/>
      <c r="ED58" s="735"/>
      <c r="EE58" s="736"/>
      <c r="EG58" s="700"/>
      <c r="EH58" s="701"/>
      <c r="EI58" s="701"/>
      <c r="EJ58" s="702"/>
      <c r="EK58" s="643"/>
      <c r="EL58" s="644"/>
      <c r="EM58" s="644"/>
      <c r="EN58" s="644"/>
      <c r="EO58" s="644"/>
      <c r="EP58" s="645"/>
      <c r="EQ58" s="734"/>
      <c r="ER58" s="735"/>
      <c r="ES58" s="735"/>
      <c r="ET58" s="735"/>
      <c r="EU58" s="735"/>
      <c r="EV58" s="736"/>
      <c r="EX58" s="700"/>
      <c r="EY58" s="701"/>
      <c r="EZ58" s="701"/>
      <c r="FA58" s="702"/>
      <c r="FB58" s="643"/>
      <c r="FC58" s="644"/>
      <c r="FD58" s="644"/>
      <c r="FE58" s="644"/>
      <c r="FF58" s="644"/>
      <c r="FG58" s="645"/>
      <c r="FH58" s="734"/>
      <c r="FI58" s="735"/>
      <c r="FJ58" s="735"/>
      <c r="FK58" s="735"/>
      <c r="FL58" s="735"/>
      <c r="FM58" s="736"/>
    </row>
    <row r="59" spans="1:169" ht="15" customHeight="1">
      <c r="A59" s="728"/>
      <c r="B59" s="729"/>
      <c r="C59" s="729"/>
      <c r="D59" s="729"/>
      <c r="E59" s="737" t="s">
        <v>48</v>
      </c>
      <c r="F59" s="738"/>
      <c r="G59" s="738"/>
      <c r="H59" s="738"/>
      <c r="I59" s="738"/>
      <c r="J59" s="739"/>
      <c r="K59" s="734" t="s">
        <v>48</v>
      </c>
      <c r="L59" s="735"/>
      <c r="M59" s="735"/>
      <c r="N59" s="735"/>
      <c r="O59" s="735"/>
      <c r="P59" s="736"/>
      <c r="R59" s="728"/>
      <c r="S59" s="729"/>
      <c r="T59" s="729"/>
      <c r="U59" s="730"/>
      <c r="V59" s="737" t="s">
        <v>48</v>
      </c>
      <c r="W59" s="738"/>
      <c r="X59" s="738"/>
      <c r="Y59" s="738"/>
      <c r="Z59" s="738"/>
      <c r="AA59" s="739"/>
      <c r="AB59" s="734" t="s">
        <v>48</v>
      </c>
      <c r="AC59" s="735"/>
      <c r="AD59" s="735"/>
      <c r="AE59" s="735"/>
      <c r="AF59" s="735"/>
      <c r="AG59" s="736"/>
      <c r="AI59" s="728"/>
      <c r="AJ59" s="729"/>
      <c r="AK59" s="729"/>
      <c r="AL59" s="730"/>
      <c r="AM59" s="737" t="s">
        <v>48</v>
      </c>
      <c r="AN59" s="738"/>
      <c r="AO59" s="738"/>
      <c r="AP59" s="738"/>
      <c r="AQ59" s="738"/>
      <c r="AR59" s="739"/>
      <c r="AS59" s="734" t="s">
        <v>48</v>
      </c>
      <c r="AT59" s="735"/>
      <c r="AU59" s="735"/>
      <c r="AV59" s="735"/>
      <c r="AW59" s="735"/>
      <c r="AX59" s="736"/>
      <c r="AZ59" s="728"/>
      <c r="BA59" s="729"/>
      <c r="BB59" s="729"/>
      <c r="BC59" s="730"/>
      <c r="BD59" s="737" t="s">
        <v>48</v>
      </c>
      <c r="BE59" s="738"/>
      <c r="BF59" s="738"/>
      <c r="BG59" s="738"/>
      <c r="BH59" s="738"/>
      <c r="BI59" s="739"/>
      <c r="BJ59" s="734" t="s">
        <v>48</v>
      </c>
      <c r="BK59" s="735"/>
      <c r="BL59" s="735"/>
      <c r="BM59" s="735"/>
      <c r="BN59" s="735"/>
      <c r="BO59" s="736"/>
      <c r="BQ59" s="728"/>
      <c r="BR59" s="729"/>
      <c r="BS59" s="729"/>
      <c r="BT59" s="730"/>
      <c r="BU59" s="737" t="s">
        <v>48</v>
      </c>
      <c r="BV59" s="738"/>
      <c r="BW59" s="738"/>
      <c r="BX59" s="738"/>
      <c r="BY59" s="738"/>
      <c r="BZ59" s="739"/>
      <c r="CA59" s="734" t="s">
        <v>48</v>
      </c>
      <c r="CB59" s="735"/>
      <c r="CC59" s="735"/>
      <c r="CD59" s="735"/>
      <c r="CE59" s="735"/>
      <c r="CF59" s="736"/>
      <c r="CH59" s="728"/>
      <c r="CI59" s="729"/>
      <c r="CJ59" s="729"/>
      <c r="CK59" s="730"/>
      <c r="CL59" s="737" t="s">
        <v>48</v>
      </c>
      <c r="CM59" s="738"/>
      <c r="CN59" s="738"/>
      <c r="CO59" s="738"/>
      <c r="CP59" s="738"/>
      <c r="CQ59" s="739"/>
      <c r="CR59" s="734" t="s">
        <v>48</v>
      </c>
      <c r="CS59" s="735"/>
      <c r="CT59" s="735"/>
      <c r="CU59" s="735"/>
      <c r="CV59" s="735"/>
      <c r="CW59" s="736"/>
      <c r="CY59" s="728"/>
      <c r="CZ59" s="729"/>
      <c r="DA59" s="729"/>
      <c r="DB59" s="730"/>
      <c r="DC59" s="737" t="s">
        <v>48</v>
      </c>
      <c r="DD59" s="738"/>
      <c r="DE59" s="738"/>
      <c r="DF59" s="738"/>
      <c r="DG59" s="738"/>
      <c r="DH59" s="739"/>
      <c r="DI59" s="734" t="s">
        <v>48</v>
      </c>
      <c r="DJ59" s="735"/>
      <c r="DK59" s="735"/>
      <c r="DL59" s="735"/>
      <c r="DM59" s="735"/>
      <c r="DN59" s="736"/>
      <c r="DP59" s="728"/>
      <c r="DQ59" s="729"/>
      <c r="DR59" s="729"/>
      <c r="DS59" s="730"/>
      <c r="DT59" s="737" t="s">
        <v>48</v>
      </c>
      <c r="DU59" s="738"/>
      <c r="DV59" s="738"/>
      <c r="DW59" s="738"/>
      <c r="DX59" s="738"/>
      <c r="DY59" s="739"/>
      <c r="DZ59" s="734" t="s">
        <v>48</v>
      </c>
      <c r="EA59" s="735"/>
      <c r="EB59" s="735"/>
      <c r="EC59" s="735"/>
      <c r="ED59" s="735"/>
      <c r="EE59" s="736"/>
      <c r="EG59" s="728"/>
      <c r="EH59" s="729"/>
      <c r="EI59" s="729"/>
      <c r="EJ59" s="730"/>
      <c r="EK59" s="737" t="s">
        <v>48</v>
      </c>
      <c r="EL59" s="738"/>
      <c r="EM59" s="738"/>
      <c r="EN59" s="738"/>
      <c r="EO59" s="738"/>
      <c r="EP59" s="739"/>
      <c r="EQ59" s="734" t="s">
        <v>48</v>
      </c>
      <c r="ER59" s="735"/>
      <c r="ES59" s="735"/>
      <c r="ET59" s="735"/>
      <c r="EU59" s="735"/>
      <c r="EV59" s="736"/>
      <c r="EX59" s="728"/>
      <c r="EY59" s="729"/>
      <c r="EZ59" s="729"/>
      <c r="FA59" s="730"/>
      <c r="FB59" s="737" t="s">
        <v>48</v>
      </c>
      <c r="FC59" s="738"/>
      <c r="FD59" s="738"/>
      <c r="FE59" s="738"/>
      <c r="FF59" s="738"/>
      <c r="FG59" s="739"/>
      <c r="FH59" s="734" t="s">
        <v>48</v>
      </c>
      <c r="FI59" s="735"/>
      <c r="FJ59" s="735"/>
      <c r="FK59" s="735"/>
      <c r="FL59" s="735"/>
      <c r="FM59" s="736"/>
    </row>
    <row r="60" spans="1:169" ht="15" customHeight="1" thickBot="1">
      <c r="A60" s="672" t="s">
        <v>92</v>
      </c>
      <c r="B60" s="717"/>
      <c r="C60" s="717"/>
      <c r="D60" s="717"/>
      <c r="E60" s="719"/>
      <c r="F60" s="720"/>
      <c r="G60" s="720"/>
      <c r="H60" s="720"/>
      <c r="I60" s="720"/>
      <c r="J60" s="721"/>
      <c r="K60" s="719"/>
      <c r="L60" s="720"/>
      <c r="M60" s="720"/>
      <c r="N60" s="720"/>
      <c r="O60" s="720"/>
      <c r="P60" s="721"/>
      <c r="R60" s="672" t="s">
        <v>92</v>
      </c>
      <c r="S60" s="717"/>
      <c r="T60" s="717"/>
      <c r="U60" s="718"/>
      <c r="V60" s="719"/>
      <c r="W60" s="720"/>
      <c r="X60" s="720"/>
      <c r="Y60" s="720"/>
      <c r="Z60" s="720"/>
      <c r="AA60" s="721"/>
      <c r="AB60" s="719"/>
      <c r="AC60" s="720"/>
      <c r="AD60" s="720"/>
      <c r="AE60" s="720"/>
      <c r="AF60" s="720"/>
      <c r="AG60" s="721"/>
      <c r="AI60" s="672" t="s">
        <v>92</v>
      </c>
      <c r="AJ60" s="717"/>
      <c r="AK60" s="717"/>
      <c r="AL60" s="718"/>
      <c r="AM60" s="719"/>
      <c r="AN60" s="720"/>
      <c r="AO60" s="720"/>
      <c r="AP60" s="720"/>
      <c r="AQ60" s="720"/>
      <c r="AR60" s="721"/>
      <c r="AS60" s="719"/>
      <c r="AT60" s="720"/>
      <c r="AU60" s="720"/>
      <c r="AV60" s="720"/>
      <c r="AW60" s="720"/>
      <c r="AX60" s="721"/>
      <c r="AZ60" s="672" t="s">
        <v>92</v>
      </c>
      <c r="BA60" s="717"/>
      <c r="BB60" s="717"/>
      <c r="BC60" s="718"/>
      <c r="BD60" s="719"/>
      <c r="BE60" s="720"/>
      <c r="BF60" s="720"/>
      <c r="BG60" s="720"/>
      <c r="BH60" s="720"/>
      <c r="BI60" s="721"/>
      <c r="BJ60" s="719"/>
      <c r="BK60" s="720"/>
      <c r="BL60" s="720"/>
      <c r="BM60" s="720"/>
      <c r="BN60" s="720"/>
      <c r="BO60" s="721"/>
      <c r="BQ60" s="672" t="s">
        <v>92</v>
      </c>
      <c r="BR60" s="717"/>
      <c r="BS60" s="717"/>
      <c r="BT60" s="718"/>
      <c r="BU60" s="719"/>
      <c r="BV60" s="720"/>
      <c r="BW60" s="720"/>
      <c r="BX60" s="720"/>
      <c r="BY60" s="720"/>
      <c r="BZ60" s="721"/>
      <c r="CA60" s="719"/>
      <c r="CB60" s="720"/>
      <c r="CC60" s="720"/>
      <c r="CD60" s="720"/>
      <c r="CE60" s="720"/>
      <c r="CF60" s="721"/>
      <c r="CH60" s="672" t="s">
        <v>92</v>
      </c>
      <c r="CI60" s="717"/>
      <c r="CJ60" s="717"/>
      <c r="CK60" s="718"/>
      <c r="CL60" s="719"/>
      <c r="CM60" s="720"/>
      <c r="CN60" s="720"/>
      <c r="CO60" s="720"/>
      <c r="CP60" s="720"/>
      <c r="CQ60" s="721"/>
      <c r="CR60" s="719"/>
      <c r="CS60" s="720"/>
      <c r="CT60" s="720"/>
      <c r="CU60" s="720"/>
      <c r="CV60" s="720"/>
      <c r="CW60" s="721"/>
      <c r="CY60" s="672" t="s">
        <v>92</v>
      </c>
      <c r="CZ60" s="717"/>
      <c r="DA60" s="717"/>
      <c r="DB60" s="718"/>
      <c r="DC60" s="719"/>
      <c r="DD60" s="720"/>
      <c r="DE60" s="720"/>
      <c r="DF60" s="720"/>
      <c r="DG60" s="720"/>
      <c r="DH60" s="721"/>
      <c r="DI60" s="719"/>
      <c r="DJ60" s="720"/>
      <c r="DK60" s="720"/>
      <c r="DL60" s="720"/>
      <c r="DM60" s="720"/>
      <c r="DN60" s="721"/>
      <c r="DP60" s="672" t="s">
        <v>92</v>
      </c>
      <c r="DQ60" s="717"/>
      <c r="DR60" s="717"/>
      <c r="DS60" s="718"/>
      <c r="DT60" s="719"/>
      <c r="DU60" s="720"/>
      <c r="DV60" s="720"/>
      <c r="DW60" s="720"/>
      <c r="DX60" s="720"/>
      <c r="DY60" s="721"/>
      <c r="DZ60" s="719"/>
      <c r="EA60" s="720"/>
      <c r="EB60" s="720"/>
      <c r="EC60" s="720"/>
      <c r="ED60" s="720"/>
      <c r="EE60" s="721"/>
      <c r="EG60" s="672" t="s">
        <v>92</v>
      </c>
      <c r="EH60" s="717"/>
      <c r="EI60" s="717"/>
      <c r="EJ60" s="718"/>
      <c r="EK60" s="719"/>
      <c r="EL60" s="720"/>
      <c r="EM60" s="720"/>
      <c r="EN60" s="720"/>
      <c r="EO60" s="720"/>
      <c r="EP60" s="721"/>
      <c r="EQ60" s="719"/>
      <c r="ER60" s="720"/>
      <c r="ES60" s="720"/>
      <c r="ET60" s="720"/>
      <c r="EU60" s="720"/>
      <c r="EV60" s="721"/>
      <c r="EX60" s="672" t="s">
        <v>92</v>
      </c>
      <c r="EY60" s="717"/>
      <c r="EZ60" s="717"/>
      <c r="FA60" s="718"/>
      <c r="FB60" s="719"/>
      <c r="FC60" s="720"/>
      <c r="FD60" s="720"/>
      <c r="FE60" s="720"/>
      <c r="FF60" s="720"/>
      <c r="FG60" s="721"/>
      <c r="FH60" s="719"/>
      <c r="FI60" s="720"/>
      <c r="FJ60" s="720"/>
      <c r="FK60" s="720"/>
      <c r="FL60" s="720"/>
      <c r="FM60" s="721"/>
    </row>
    <row r="61" spans="1:169" ht="15" customHeight="1">
      <c r="A61" s="99"/>
      <c r="B61" s="100"/>
      <c r="C61" s="100"/>
      <c r="D61" s="100"/>
      <c r="E61" s="640" t="s">
        <v>313</v>
      </c>
      <c r="F61" s="641"/>
      <c r="G61" s="641"/>
      <c r="H61" s="641"/>
      <c r="I61" s="641"/>
      <c r="J61" s="642"/>
      <c r="K61" s="599" t="s">
        <v>273</v>
      </c>
      <c r="L61" s="649"/>
      <c r="M61" s="649"/>
      <c r="N61" s="649"/>
      <c r="O61" s="649"/>
      <c r="P61" s="650"/>
      <c r="R61" s="99"/>
      <c r="S61" s="100"/>
      <c r="T61" s="100"/>
      <c r="U61" s="100"/>
      <c r="V61" s="640" t="s">
        <v>313</v>
      </c>
      <c r="W61" s="641"/>
      <c r="X61" s="641"/>
      <c r="Y61" s="641"/>
      <c r="Z61" s="641"/>
      <c r="AA61" s="642"/>
      <c r="AB61" s="599" t="s">
        <v>273</v>
      </c>
      <c r="AC61" s="649"/>
      <c r="AD61" s="649"/>
      <c r="AE61" s="649"/>
      <c r="AF61" s="649"/>
      <c r="AG61" s="650"/>
      <c r="AI61" s="99"/>
      <c r="AJ61" s="100"/>
      <c r="AK61" s="100"/>
      <c r="AL61" s="100"/>
      <c r="AM61" s="640" t="s">
        <v>313</v>
      </c>
      <c r="AN61" s="641"/>
      <c r="AO61" s="641"/>
      <c r="AP61" s="641"/>
      <c r="AQ61" s="641"/>
      <c r="AR61" s="642"/>
      <c r="AS61" s="599" t="s">
        <v>273</v>
      </c>
      <c r="AT61" s="649"/>
      <c r="AU61" s="649"/>
      <c r="AV61" s="649"/>
      <c r="AW61" s="649"/>
      <c r="AX61" s="650"/>
      <c r="AZ61" s="99"/>
      <c r="BA61" s="100"/>
      <c r="BB61" s="100"/>
      <c r="BC61" s="100"/>
      <c r="BD61" s="640" t="s">
        <v>313</v>
      </c>
      <c r="BE61" s="641"/>
      <c r="BF61" s="641"/>
      <c r="BG61" s="641"/>
      <c r="BH61" s="641"/>
      <c r="BI61" s="642"/>
      <c r="BJ61" s="599" t="s">
        <v>273</v>
      </c>
      <c r="BK61" s="649"/>
      <c r="BL61" s="649"/>
      <c r="BM61" s="649"/>
      <c r="BN61" s="649"/>
      <c r="BO61" s="650"/>
      <c r="BQ61" s="99"/>
      <c r="BR61" s="100"/>
      <c r="BS61" s="100"/>
      <c r="BT61" s="100"/>
      <c r="BU61" s="640" t="s">
        <v>313</v>
      </c>
      <c r="BV61" s="641"/>
      <c r="BW61" s="641"/>
      <c r="BX61" s="641"/>
      <c r="BY61" s="641"/>
      <c r="BZ61" s="642"/>
      <c r="CA61" s="599" t="s">
        <v>273</v>
      </c>
      <c r="CB61" s="649"/>
      <c r="CC61" s="649"/>
      <c r="CD61" s="649"/>
      <c r="CE61" s="649"/>
      <c r="CF61" s="650"/>
      <c r="CH61" s="99"/>
      <c r="CI61" s="100"/>
      <c r="CJ61" s="100"/>
      <c r="CK61" s="100"/>
      <c r="CL61" s="640" t="s">
        <v>313</v>
      </c>
      <c r="CM61" s="641"/>
      <c r="CN61" s="641"/>
      <c r="CO61" s="641"/>
      <c r="CP61" s="641"/>
      <c r="CQ61" s="642"/>
      <c r="CR61" s="599" t="s">
        <v>273</v>
      </c>
      <c r="CS61" s="649"/>
      <c r="CT61" s="649"/>
      <c r="CU61" s="649"/>
      <c r="CV61" s="649"/>
      <c r="CW61" s="650"/>
      <c r="CY61" s="99"/>
      <c r="CZ61" s="100"/>
      <c r="DA61" s="100"/>
      <c r="DB61" s="100"/>
      <c r="DC61" s="640" t="s">
        <v>313</v>
      </c>
      <c r="DD61" s="641"/>
      <c r="DE61" s="641"/>
      <c r="DF61" s="641"/>
      <c r="DG61" s="641"/>
      <c r="DH61" s="642"/>
      <c r="DI61" s="599" t="s">
        <v>273</v>
      </c>
      <c r="DJ61" s="649"/>
      <c r="DK61" s="649"/>
      <c r="DL61" s="649"/>
      <c r="DM61" s="649"/>
      <c r="DN61" s="650"/>
      <c r="DP61" s="99"/>
      <c r="DQ61" s="100"/>
      <c r="DR61" s="100"/>
      <c r="DS61" s="100"/>
      <c r="DT61" s="640" t="s">
        <v>313</v>
      </c>
      <c r="DU61" s="641"/>
      <c r="DV61" s="641"/>
      <c r="DW61" s="641"/>
      <c r="DX61" s="641"/>
      <c r="DY61" s="642"/>
      <c r="DZ61" s="599" t="s">
        <v>273</v>
      </c>
      <c r="EA61" s="649"/>
      <c r="EB61" s="649"/>
      <c r="EC61" s="649"/>
      <c r="ED61" s="649"/>
      <c r="EE61" s="650"/>
      <c r="EG61" s="99"/>
      <c r="EH61" s="100"/>
      <c r="EI61" s="100"/>
      <c r="EJ61" s="100"/>
      <c r="EK61" s="640" t="s">
        <v>313</v>
      </c>
      <c r="EL61" s="641"/>
      <c r="EM61" s="641"/>
      <c r="EN61" s="641"/>
      <c r="EO61" s="641"/>
      <c r="EP61" s="642"/>
      <c r="EQ61" s="599" t="s">
        <v>273</v>
      </c>
      <c r="ER61" s="649"/>
      <c r="ES61" s="649"/>
      <c r="ET61" s="649"/>
      <c r="EU61" s="649"/>
      <c r="EV61" s="650"/>
      <c r="EX61" s="99"/>
      <c r="EY61" s="100"/>
      <c r="EZ61" s="100"/>
      <c r="FA61" s="100"/>
      <c r="FB61" s="640" t="s">
        <v>313</v>
      </c>
      <c r="FC61" s="641"/>
      <c r="FD61" s="641"/>
      <c r="FE61" s="641"/>
      <c r="FF61" s="641"/>
      <c r="FG61" s="642"/>
      <c r="FH61" s="599" t="s">
        <v>273</v>
      </c>
      <c r="FI61" s="649"/>
      <c r="FJ61" s="649"/>
      <c r="FK61" s="649"/>
      <c r="FL61" s="649"/>
      <c r="FM61" s="650"/>
    </row>
    <row r="62" spans="1:169" s="113" customFormat="1" ht="15" customHeight="1">
      <c r="A62" s="111"/>
      <c r="B62" s="112"/>
      <c r="C62" s="112"/>
      <c r="D62" s="112"/>
      <c r="E62" s="646"/>
      <c r="F62" s="647"/>
      <c r="G62" s="647"/>
      <c r="H62" s="647"/>
      <c r="I62" s="647"/>
      <c r="J62" s="648"/>
      <c r="K62" s="722" t="s">
        <v>76</v>
      </c>
      <c r="L62" s="723"/>
      <c r="M62" s="724"/>
      <c r="N62" s="725" t="str">
        <f>IF(K60="","-",IF(E60="","-",K60-E60))</f>
        <v>-</v>
      </c>
      <c r="O62" s="726"/>
      <c r="P62" s="727"/>
      <c r="R62" s="111"/>
      <c r="S62" s="112"/>
      <c r="T62" s="112"/>
      <c r="U62" s="112"/>
      <c r="V62" s="646"/>
      <c r="W62" s="647"/>
      <c r="X62" s="647"/>
      <c r="Y62" s="647"/>
      <c r="Z62" s="647"/>
      <c r="AA62" s="648"/>
      <c r="AB62" s="722" t="s">
        <v>76</v>
      </c>
      <c r="AC62" s="723"/>
      <c r="AD62" s="724"/>
      <c r="AE62" s="725" t="str">
        <f>IF(AB60="","-",IF(V60="","-",AB60-V60))</f>
        <v>-</v>
      </c>
      <c r="AF62" s="726"/>
      <c r="AG62" s="727"/>
      <c r="AI62" s="111"/>
      <c r="AJ62" s="112"/>
      <c r="AK62" s="112"/>
      <c r="AL62" s="112"/>
      <c r="AM62" s="646"/>
      <c r="AN62" s="647"/>
      <c r="AO62" s="647"/>
      <c r="AP62" s="647"/>
      <c r="AQ62" s="647"/>
      <c r="AR62" s="648"/>
      <c r="AS62" s="722" t="s">
        <v>76</v>
      </c>
      <c r="AT62" s="723"/>
      <c r="AU62" s="724"/>
      <c r="AV62" s="725" t="str">
        <f>IF(AS60="","-",IF(AM60="","-",AS60-AM60))</f>
        <v>-</v>
      </c>
      <c r="AW62" s="726"/>
      <c r="AX62" s="727"/>
      <c r="AZ62" s="111"/>
      <c r="BA62" s="112"/>
      <c r="BB62" s="112"/>
      <c r="BC62" s="112"/>
      <c r="BD62" s="646"/>
      <c r="BE62" s="647"/>
      <c r="BF62" s="647"/>
      <c r="BG62" s="647"/>
      <c r="BH62" s="647"/>
      <c r="BI62" s="648"/>
      <c r="BJ62" s="722" t="s">
        <v>76</v>
      </c>
      <c r="BK62" s="723"/>
      <c r="BL62" s="724"/>
      <c r="BM62" s="725" t="str">
        <f>IF(BJ60="","-",IF(BD60="","-",BJ60-BD60))</f>
        <v>-</v>
      </c>
      <c r="BN62" s="726"/>
      <c r="BO62" s="727"/>
      <c r="BQ62" s="111"/>
      <c r="BR62" s="112"/>
      <c r="BS62" s="112"/>
      <c r="BT62" s="112"/>
      <c r="BU62" s="646"/>
      <c r="BV62" s="647"/>
      <c r="BW62" s="647"/>
      <c r="BX62" s="647"/>
      <c r="BY62" s="647"/>
      <c r="BZ62" s="648"/>
      <c r="CA62" s="722" t="s">
        <v>76</v>
      </c>
      <c r="CB62" s="723"/>
      <c r="CC62" s="724"/>
      <c r="CD62" s="725" t="str">
        <f>IF(CA60="","-",IF(BU60="","-",CA60-BU60))</f>
        <v>-</v>
      </c>
      <c r="CE62" s="726"/>
      <c r="CF62" s="727"/>
      <c r="CH62" s="111"/>
      <c r="CI62" s="112"/>
      <c r="CJ62" s="112"/>
      <c r="CK62" s="112"/>
      <c r="CL62" s="646"/>
      <c r="CM62" s="647"/>
      <c r="CN62" s="647"/>
      <c r="CO62" s="647"/>
      <c r="CP62" s="647"/>
      <c r="CQ62" s="648"/>
      <c r="CR62" s="722" t="s">
        <v>76</v>
      </c>
      <c r="CS62" s="723"/>
      <c r="CT62" s="724"/>
      <c r="CU62" s="725" t="str">
        <f>IF(CR60="","-",IF(CL60="","-",CR60-CL60))</f>
        <v>-</v>
      </c>
      <c r="CV62" s="726"/>
      <c r="CW62" s="727"/>
      <c r="CY62" s="111"/>
      <c r="CZ62" s="112"/>
      <c r="DA62" s="112"/>
      <c r="DB62" s="112"/>
      <c r="DC62" s="646"/>
      <c r="DD62" s="647"/>
      <c r="DE62" s="647"/>
      <c r="DF62" s="647"/>
      <c r="DG62" s="647"/>
      <c r="DH62" s="648"/>
      <c r="DI62" s="722" t="s">
        <v>76</v>
      </c>
      <c r="DJ62" s="723"/>
      <c r="DK62" s="724"/>
      <c r="DL62" s="725" t="str">
        <f>IF(DI60="","-",IF(DC60="","-",DI60-DC60))</f>
        <v>-</v>
      </c>
      <c r="DM62" s="726"/>
      <c r="DN62" s="727"/>
      <c r="DP62" s="111"/>
      <c r="DQ62" s="112"/>
      <c r="DR62" s="112"/>
      <c r="DS62" s="112"/>
      <c r="DT62" s="646"/>
      <c r="DU62" s="647"/>
      <c r="DV62" s="647"/>
      <c r="DW62" s="647"/>
      <c r="DX62" s="647"/>
      <c r="DY62" s="648"/>
      <c r="DZ62" s="722" t="s">
        <v>76</v>
      </c>
      <c r="EA62" s="723"/>
      <c r="EB62" s="724"/>
      <c r="EC62" s="725" t="str">
        <f>IF(DZ60="","-",IF(DT60="","-",DZ60-DT60))</f>
        <v>-</v>
      </c>
      <c r="ED62" s="726"/>
      <c r="EE62" s="727"/>
      <c r="EG62" s="111"/>
      <c r="EH62" s="112"/>
      <c r="EI62" s="112"/>
      <c r="EJ62" s="112"/>
      <c r="EK62" s="646"/>
      <c r="EL62" s="647"/>
      <c r="EM62" s="647"/>
      <c r="EN62" s="647"/>
      <c r="EO62" s="647"/>
      <c r="EP62" s="648"/>
      <c r="EQ62" s="722" t="s">
        <v>76</v>
      </c>
      <c r="ER62" s="723"/>
      <c r="ES62" s="724"/>
      <c r="ET62" s="725" t="str">
        <f>IF(EQ60="","-",IF(EK60="","-",EQ60-EK60))</f>
        <v>-</v>
      </c>
      <c r="EU62" s="726"/>
      <c r="EV62" s="727"/>
      <c r="EX62" s="111"/>
      <c r="EY62" s="112"/>
      <c r="EZ62" s="112"/>
      <c r="FA62" s="112"/>
      <c r="FB62" s="646"/>
      <c r="FC62" s="647"/>
      <c r="FD62" s="647"/>
      <c r="FE62" s="647"/>
      <c r="FF62" s="647"/>
      <c r="FG62" s="648"/>
      <c r="FH62" s="722" t="s">
        <v>76</v>
      </c>
      <c r="FI62" s="723"/>
      <c r="FJ62" s="724"/>
      <c r="FK62" s="725" t="str">
        <f>IF(FH60="","-",IF(FB60="","-",FH60-FB60))</f>
        <v>-</v>
      </c>
      <c r="FL62" s="726"/>
      <c r="FM62" s="727"/>
    </row>
    <row r="63" spans="1:169" s="113" customFormat="1" ht="15" customHeight="1" thickBot="1">
      <c r="A63" s="111"/>
      <c r="B63" s="112"/>
      <c r="C63" s="112"/>
      <c r="D63" s="112"/>
      <c r="E63" s="602" t="s">
        <v>274</v>
      </c>
      <c r="F63" s="603"/>
      <c r="G63" s="603"/>
      <c r="H63" s="710" t="str">
        <f>IF(E66="Nej","-",IF(E60="","-",IF(E60&lt;=E64,"OK","IKKE OK")))</f>
        <v>-</v>
      </c>
      <c r="I63" s="711"/>
      <c r="J63" s="712"/>
      <c r="K63" s="602" t="s">
        <v>274</v>
      </c>
      <c r="L63" s="603"/>
      <c r="M63" s="603"/>
      <c r="N63" s="710" t="str">
        <f>IF(E64&lt;=4,IF(K60="","-",IF(ABS(K60)&lt;=E64,"OK","IKKE OK")),IF(OR(E60="",K60=""),"-",IF(AND(ABS(K60)&lt;=E64,K60&lt;=E60+4,K60&gt;=E60-4),"OK","IKKE OK")))</f>
        <v>-</v>
      </c>
      <c r="O63" s="711"/>
      <c r="P63" s="712"/>
      <c r="R63" s="111"/>
      <c r="S63" s="112"/>
      <c r="T63" s="112"/>
      <c r="U63" s="112"/>
      <c r="V63" s="602" t="s">
        <v>274</v>
      </c>
      <c r="W63" s="603"/>
      <c r="X63" s="603"/>
      <c r="Y63" s="710" t="str">
        <f>IF(V66="Nej","-",IF(V60="","-",IF(V60&lt;=V64,"OK","IKKE OK")))</f>
        <v>-</v>
      </c>
      <c r="Z63" s="711"/>
      <c r="AA63" s="712"/>
      <c r="AB63" s="602" t="s">
        <v>274</v>
      </c>
      <c r="AC63" s="603"/>
      <c r="AD63" s="603"/>
      <c r="AE63" s="710" t="str">
        <f>IF(V64&lt;=4,IF(AB60="","-",IF(ABS(AB60)&lt;=V64,"OK","IKKE OK")),IF(OR(V60="",AB60=""),"-",IF(AND(ABS(AB60)&lt;=V64,AB60&lt;=V60+4,AB60&gt;=V60-4),"OK","IKKE OK")))</f>
        <v>-</v>
      </c>
      <c r="AF63" s="711"/>
      <c r="AG63" s="712"/>
      <c r="AI63" s="111"/>
      <c r="AJ63" s="112"/>
      <c r="AK63" s="112"/>
      <c r="AL63" s="112"/>
      <c r="AM63" s="602" t="s">
        <v>274</v>
      </c>
      <c r="AN63" s="603"/>
      <c r="AO63" s="603"/>
      <c r="AP63" s="710" t="str">
        <f>IF(AM66="Nej","-",IF(AM60="","-",IF(AM60&lt;=AM64,"OK","IKKE OK")))</f>
        <v>-</v>
      </c>
      <c r="AQ63" s="711"/>
      <c r="AR63" s="712"/>
      <c r="AS63" s="602" t="s">
        <v>274</v>
      </c>
      <c r="AT63" s="603"/>
      <c r="AU63" s="603"/>
      <c r="AV63" s="710" t="str">
        <f>IF(AM64&lt;=4,IF(AS60="","-",IF(ABS(AS60)&lt;=AM64,"OK","IKKE OK")),IF(OR(AM60="",AS60=""),"-",IF(AND(ABS(AS60)&lt;=AM64,AS60&lt;=AM60+4,AS60&gt;=AM60-4),"OK","IKKE OK")))</f>
        <v>-</v>
      </c>
      <c r="AW63" s="711"/>
      <c r="AX63" s="712"/>
      <c r="AZ63" s="111"/>
      <c r="BA63" s="112"/>
      <c r="BB63" s="112"/>
      <c r="BC63" s="112"/>
      <c r="BD63" s="602" t="s">
        <v>274</v>
      </c>
      <c r="BE63" s="603"/>
      <c r="BF63" s="603"/>
      <c r="BG63" s="710" t="str">
        <f>IF(BD66="Nej","-",IF(BD60="","-",IF(BD60&lt;=BD64,"OK","IKKE OK")))</f>
        <v>-</v>
      </c>
      <c r="BH63" s="711"/>
      <c r="BI63" s="712"/>
      <c r="BJ63" s="602" t="s">
        <v>274</v>
      </c>
      <c r="BK63" s="603"/>
      <c r="BL63" s="603"/>
      <c r="BM63" s="710" t="str">
        <f>IF(BD64&lt;=4,IF(BJ60="","-",IF(ABS(BJ60)&lt;=BD64,"OK","IKKE OK")),IF(OR(BD60="",BJ60=""),"-",IF(AND(ABS(BJ60)&lt;=BD64,BJ60&lt;=BD60+4,BJ60&gt;=BD60-4),"OK","IKKE OK")))</f>
        <v>-</v>
      </c>
      <c r="BN63" s="711"/>
      <c r="BO63" s="712"/>
      <c r="BQ63" s="111"/>
      <c r="BR63" s="112"/>
      <c r="BS63" s="112"/>
      <c r="BT63" s="112"/>
      <c r="BU63" s="602" t="s">
        <v>274</v>
      </c>
      <c r="BV63" s="603"/>
      <c r="BW63" s="603"/>
      <c r="BX63" s="710" t="str">
        <f>IF(BU66="Nej","-",IF(BU60="","-",IF(BU60&lt;=BU64,"OK","IKKE OK")))</f>
        <v>-</v>
      </c>
      <c r="BY63" s="711"/>
      <c r="BZ63" s="712"/>
      <c r="CA63" s="602" t="s">
        <v>274</v>
      </c>
      <c r="CB63" s="603"/>
      <c r="CC63" s="603"/>
      <c r="CD63" s="710" t="str">
        <f>IF(BU64&lt;=4,IF(CA60="","-",IF(ABS(CA60)&lt;=BU64,"OK","IKKE OK")),IF(OR(BU60="",CA60=""),"-",IF(AND(ABS(CA60)&lt;=BU64,CA60&lt;=BU60+4,CA60&gt;=BU60-4),"OK","IKKE OK")))</f>
        <v>-</v>
      </c>
      <c r="CE63" s="711"/>
      <c r="CF63" s="712"/>
      <c r="CH63" s="111"/>
      <c r="CI63" s="112"/>
      <c r="CJ63" s="112"/>
      <c r="CK63" s="112"/>
      <c r="CL63" s="602" t="s">
        <v>274</v>
      </c>
      <c r="CM63" s="603"/>
      <c r="CN63" s="603"/>
      <c r="CO63" s="710" t="str">
        <f>IF(CL66="Nej","-",IF(CL60="","-",IF(CL60&lt;=CL64,"OK","IKKE OK")))</f>
        <v>-</v>
      </c>
      <c r="CP63" s="711"/>
      <c r="CQ63" s="712"/>
      <c r="CR63" s="602" t="s">
        <v>274</v>
      </c>
      <c r="CS63" s="603"/>
      <c r="CT63" s="603"/>
      <c r="CU63" s="710" t="str">
        <f>IF(CL64&lt;=4,IF(CR60="","-",IF(ABS(CR60)&lt;=CL64,"OK","IKKE OK")),IF(OR(CL60="",CR60=""),"-",IF(AND(ABS(CR60)&lt;=CL64,CR60&lt;=CL60+4,CR60&gt;=CL60-4),"OK","IKKE OK")))</f>
        <v>-</v>
      </c>
      <c r="CV63" s="711"/>
      <c r="CW63" s="712"/>
      <c r="CY63" s="111"/>
      <c r="CZ63" s="112"/>
      <c r="DA63" s="112"/>
      <c r="DB63" s="112"/>
      <c r="DC63" s="602" t="s">
        <v>274</v>
      </c>
      <c r="DD63" s="603"/>
      <c r="DE63" s="603"/>
      <c r="DF63" s="710" t="str">
        <f>IF(DC66="Nej","-",IF(DC60="","-",IF(DC60&lt;=DC64,"OK","IKKE OK")))</f>
        <v>-</v>
      </c>
      <c r="DG63" s="711"/>
      <c r="DH63" s="712"/>
      <c r="DI63" s="602" t="s">
        <v>274</v>
      </c>
      <c r="DJ63" s="603"/>
      <c r="DK63" s="603"/>
      <c r="DL63" s="710" t="str">
        <f>IF(DC64&lt;=4,IF(DI60="","-",IF(ABS(DI60)&lt;=DC64,"OK","IKKE OK")),IF(OR(DC60="",DI60=""),"-",IF(AND(ABS(DI60)&lt;=DC64,DI60&lt;=DC60+4,DI60&gt;=DC60-4),"OK","IKKE OK")))</f>
        <v>-</v>
      </c>
      <c r="DM63" s="711"/>
      <c r="DN63" s="712"/>
      <c r="DP63" s="111"/>
      <c r="DQ63" s="112"/>
      <c r="DR63" s="112"/>
      <c r="DS63" s="112"/>
      <c r="DT63" s="602" t="s">
        <v>274</v>
      </c>
      <c r="DU63" s="603"/>
      <c r="DV63" s="603"/>
      <c r="DW63" s="710" t="str">
        <f>IF(DT66="Nej","-",IF(DT60="","-",IF(DT60&lt;=DT64,"OK","IKKE OK")))</f>
        <v>-</v>
      </c>
      <c r="DX63" s="711"/>
      <c r="DY63" s="712"/>
      <c r="DZ63" s="602" t="s">
        <v>274</v>
      </c>
      <c r="EA63" s="603"/>
      <c r="EB63" s="603"/>
      <c r="EC63" s="710" t="str">
        <f>IF(DT64&lt;=4,IF(DZ60="","-",IF(ABS(DZ60)&lt;=DT64,"OK","IKKE OK")),IF(OR(DT60="",DZ60=""),"-",IF(AND(ABS(DZ60)&lt;=DT64,DZ60&lt;=DT60+4,DZ60&gt;=DT60-4),"OK","IKKE OK")))</f>
        <v>-</v>
      </c>
      <c r="ED63" s="711"/>
      <c r="EE63" s="712"/>
      <c r="EG63" s="111"/>
      <c r="EH63" s="112"/>
      <c r="EI63" s="112"/>
      <c r="EJ63" s="112"/>
      <c r="EK63" s="602" t="s">
        <v>274</v>
      </c>
      <c r="EL63" s="603"/>
      <c r="EM63" s="603"/>
      <c r="EN63" s="710" t="str">
        <f>IF(EK66="Nej","-",IF(EK60="","-",IF(EK60&lt;=EK64,"OK","IKKE OK")))</f>
        <v>-</v>
      </c>
      <c r="EO63" s="711"/>
      <c r="EP63" s="712"/>
      <c r="EQ63" s="602" t="s">
        <v>274</v>
      </c>
      <c r="ER63" s="603"/>
      <c r="ES63" s="603"/>
      <c r="ET63" s="710" t="str">
        <f>IF(EK64&lt;=4,IF(EQ60="","-",IF(ABS(EQ60)&lt;=EK64,"OK","IKKE OK")),IF(OR(EK60="",EQ60=""),"-",IF(AND(ABS(EQ60)&lt;=EK64,EQ60&lt;=EK60+4,EQ60&gt;=EK60-4),"OK","IKKE OK")))</f>
        <v>-</v>
      </c>
      <c r="EU63" s="711"/>
      <c r="EV63" s="712"/>
      <c r="EX63" s="111"/>
      <c r="EY63" s="112"/>
      <c r="EZ63" s="112"/>
      <c r="FA63" s="112"/>
      <c r="FB63" s="602" t="s">
        <v>274</v>
      </c>
      <c r="FC63" s="603"/>
      <c r="FD63" s="603"/>
      <c r="FE63" s="710" t="str">
        <f>IF(FB66="Nej","-",IF(FB60="","-",IF(FB60&lt;=FB64,"OK","IKKE OK")))</f>
        <v>-</v>
      </c>
      <c r="FF63" s="711"/>
      <c r="FG63" s="712"/>
      <c r="FH63" s="602" t="s">
        <v>274</v>
      </c>
      <c r="FI63" s="603"/>
      <c r="FJ63" s="603"/>
      <c r="FK63" s="710" t="str">
        <f>IF(FB64&lt;=4,IF(FH60="","-",IF(ABS(FH60)&lt;=FB64,"OK","IKKE OK")),IF(OR(FB60="",FH60=""),"-",IF(AND(ABS(FH60)&lt;=FB64,FH60&lt;=FB60+4,FH60&gt;=FB60-4),"OK","IKKE OK")))</f>
        <v>-</v>
      </c>
      <c r="FL63" s="711"/>
      <c r="FM63" s="712"/>
    </row>
    <row r="64" spans="1:169" ht="15" customHeight="1">
      <c r="A64" s="621" t="s">
        <v>95</v>
      </c>
      <c r="B64" s="622"/>
      <c r="C64" s="622"/>
      <c r="D64" s="623"/>
      <c r="E64" s="626">
        <v>4</v>
      </c>
      <c r="F64" s="628" t="s">
        <v>93</v>
      </c>
      <c r="G64" s="713" t="s">
        <v>94</v>
      </c>
      <c r="H64" s="713"/>
      <c r="I64" s="713"/>
      <c r="J64" s="713"/>
      <c r="K64" s="713"/>
      <c r="L64" s="713"/>
      <c r="M64" s="713"/>
      <c r="N64" s="713"/>
      <c r="O64" s="713"/>
      <c r="P64" s="714"/>
      <c r="R64" s="621" t="s">
        <v>95</v>
      </c>
      <c r="S64" s="622"/>
      <c r="T64" s="622"/>
      <c r="U64" s="623"/>
      <c r="V64" s="626">
        <v>4</v>
      </c>
      <c r="W64" s="628" t="s">
        <v>93</v>
      </c>
      <c r="X64" s="713" t="s">
        <v>94</v>
      </c>
      <c r="Y64" s="713"/>
      <c r="Z64" s="713"/>
      <c r="AA64" s="713"/>
      <c r="AB64" s="713"/>
      <c r="AC64" s="713"/>
      <c r="AD64" s="713"/>
      <c r="AE64" s="713"/>
      <c r="AF64" s="713"/>
      <c r="AG64" s="714"/>
      <c r="AI64" s="621" t="s">
        <v>95</v>
      </c>
      <c r="AJ64" s="622"/>
      <c r="AK64" s="622"/>
      <c r="AL64" s="623"/>
      <c r="AM64" s="626">
        <v>4</v>
      </c>
      <c r="AN64" s="628" t="s">
        <v>93</v>
      </c>
      <c r="AO64" s="713" t="s">
        <v>94</v>
      </c>
      <c r="AP64" s="713"/>
      <c r="AQ64" s="713"/>
      <c r="AR64" s="713"/>
      <c r="AS64" s="713"/>
      <c r="AT64" s="713"/>
      <c r="AU64" s="713"/>
      <c r="AV64" s="713"/>
      <c r="AW64" s="713"/>
      <c r="AX64" s="714"/>
      <c r="AZ64" s="621" t="s">
        <v>95</v>
      </c>
      <c r="BA64" s="622"/>
      <c r="BB64" s="622"/>
      <c r="BC64" s="623"/>
      <c r="BD64" s="626">
        <v>4</v>
      </c>
      <c r="BE64" s="628" t="s">
        <v>93</v>
      </c>
      <c r="BF64" s="713" t="s">
        <v>94</v>
      </c>
      <c r="BG64" s="713"/>
      <c r="BH64" s="713"/>
      <c r="BI64" s="713"/>
      <c r="BJ64" s="713"/>
      <c r="BK64" s="713"/>
      <c r="BL64" s="713"/>
      <c r="BM64" s="713"/>
      <c r="BN64" s="713"/>
      <c r="BO64" s="714"/>
      <c r="BQ64" s="621" t="s">
        <v>95</v>
      </c>
      <c r="BR64" s="622"/>
      <c r="BS64" s="622"/>
      <c r="BT64" s="623"/>
      <c r="BU64" s="626">
        <v>4</v>
      </c>
      <c r="BV64" s="628" t="s">
        <v>93</v>
      </c>
      <c r="BW64" s="713" t="s">
        <v>94</v>
      </c>
      <c r="BX64" s="713"/>
      <c r="BY64" s="713"/>
      <c r="BZ64" s="713"/>
      <c r="CA64" s="713"/>
      <c r="CB64" s="713"/>
      <c r="CC64" s="713"/>
      <c r="CD64" s="713"/>
      <c r="CE64" s="713"/>
      <c r="CF64" s="714"/>
      <c r="CH64" s="621" t="s">
        <v>95</v>
      </c>
      <c r="CI64" s="622"/>
      <c r="CJ64" s="622"/>
      <c r="CK64" s="623"/>
      <c r="CL64" s="626">
        <v>4</v>
      </c>
      <c r="CM64" s="628" t="s">
        <v>93</v>
      </c>
      <c r="CN64" s="713" t="s">
        <v>94</v>
      </c>
      <c r="CO64" s="713"/>
      <c r="CP64" s="713"/>
      <c r="CQ64" s="713"/>
      <c r="CR64" s="713"/>
      <c r="CS64" s="713"/>
      <c r="CT64" s="713"/>
      <c r="CU64" s="713"/>
      <c r="CV64" s="713"/>
      <c r="CW64" s="714"/>
      <c r="CY64" s="621" t="s">
        <v>95</v>
      </c>
      <c r="CZ64" s="622"/>
      <c r="DA64" s="622"/>
      <c r="DB64" s="623"/>
      <c r="DC64" s="626">
        <v>4</v>
      </c>
      <c r="DD64" s="628" t="s">
        <v>93</v>
      </c>
      <c r="DE64" s="713" t="s">
        <v>94</v>
      </c>
      <c r="DF64" s="713"/>
      <c r="DG64" s="713"/>
      <c r="DH64" s="713"/>
      <c r="DI64" s="713"/>
      <c r="DJ64" s="713"/>
      <c r="DK64" s="713"/>
      <c r="DL64" s="713"/>
      <c r="DM64" s="713"/>
      <c r="DN64" s="714"/>
      <c r="DP64" s="621" t="s">
        <v>95</v>
      </c>
      <c r="DQ64" s="622"/>
      <c r="DR64" s="622"/>
      <c r="DS64" s="623"/>
      <c r="DT64" s="626">
        <v>4</v>
      </c>
      <c r="DU64" s="628" t="s">
        <v>93</v>
      </c>
      <c r="DV64" s="713" t="s">
        <v>94</v>
      </c>
      <c r="DW64" s="713"/>
      <c r="DX64" s="713"/>
      <c r="DY64" s="713"/>
      <c r="DZ64" s="713"/>
      <c r="EA64" s="713"/>
      <c r="EB64" s="713"/>
      <c r="EC64" s="713"/>
      <c r="ED64" s="713"/>
      <c r="EE64" s="714"/>
      <c r="EG64" s="621" t="s">
        <v>95</v>
      </c>
      <c r="EH64" s="622"/>
      <c r="EI64" s="622"/>
      <c r="EJ64" s="623"/>
      <c r="EK64" s="626">
        <v>4</v>
      </c>
      <c r="EL64" s="628" t="s">
        <v>93</v>
      </c>
      <c r="EM64" s="713" t="s">
        <v>94</v>
      </c>
      <c r="EN64" s="713"/>
      <c r="EO64" s="713"/>
      <c r="EP64" s="713"/>
      <c r="EQ64" s="713"/>
      <c r="ER64" s="713"/>
      <c r="ES64" s="713"/>
      <c r="ET64" s="713"/>
      <c r="EU64" s="713"/>
      <c r="EV64" s="714"/>
      <c r="EX64" s="621" t="s">
        <v>95</v>
      </c>
      <c r="EY64" s="622"/>
      <c r="EZ64" s="622"/>
      <c r="FA64" s="623"/>
      <c r="FB64" s="626">
        <v>4</v>
      </c>
      <c r="FC64" s="628" t="s">
        <v>93</v>
      </c>
      <c r="FD64" s="713" t="s">
        <v>94</v>
      </c>
      <c r="FE64" s="713"/>
      <c r="FF64" s="713"/>
      <c r="FG64" s="713"/>
      <c r="FH64" s="713"/>
      <c r="FI64" s="713"/>
      <c r="FJ64" s="713"/>
      <c r="FK64" s="713"/>
      <c r="FL64" s="713"/>
      <c r="FM64" s="714"/>
    </row>
    <row r="65" spans="1:169" ht="15" customHeight="1" thickBot="1">
      <c r="A65" s="624"/>
      <c r="B65" s="625"/>
      <c r="C65" s="625"/>
      <c r="D65" s="385"/>
      <c r="E65" s="627"/>
      <c r="F65" s="629"/>
      <c r="G65" s="715"/>
      <c r="H65" s="715"/>
      <c r="I65" s="715"/>
      <c r="J65" s="715"/>
      <c r="K65" s="715"/>
      <c r="L65" s="715"/>
      <c r="M65" s="715"/>
      <c r="N65" s="715"/>
      <c r="O65" s="715"/>
      <c r="P65" s="716"/>
      <c r="R65" s="624"/>
      <c r="S65" s="625"/>
      <c r="T65" s="625"/>
      <c r="U65" s="385"/>
      <c r="V65" s="627"/>
      <c r="W65" s="629"/>
      <c r="X65" s="715"/>
      <c r="Y65" s="715"/>
      <c r="Z65" s="715"/>
      <c r="AA65" s="715"/>
      <c r="AB65" s="715"/>
      <c r="AC65" s="715"/>
      <c r="AD65" s="715"/>
      <c r="AE65" s="715"/>
      <c r="AF65" s="715"/>
      <c r="AG65" s="716"/>
      <c r="AI65" s="624"/>
      <c r="AJ65" s="625"/>
      <c r="AK65" s="625"/>
      <c r="AL65" s="385"/>
      <c r="AM65" s="627"/>
      <c r="AN65" s="629"/>
      <c r="AO65" s="715"/>
      <c r="AP65" s="715"/>
      <c r="AQ65" s="715"/>
      <c r="AR65" s="715"/>
      <c r="AS65" s="715"/>
      <c r="AT65" s="715"/>
      <c r="AU65" s="715"/>
      <c r="AV65" s="715"/>
      <c r="AW65" s="715"/>
      <c r="AX65" s="716"/>
      <c r="AZ65" s="624"/>
      <c r="BA65" s="625"/>
      <c r="BB65" s="625"/>
      <c r="BC65" s="385"/>
      <c r="BD65" s="627"/>
      <c r="BE65" s="629"/>
      <c r="BF65" s="715"/>
      <c r="BG65" s="715"/>
      <c r="BH65" s="715"/>
      <c r="BI65" s="715"/>
      <c r="BJ65" s="715"/>
      <c r="BK65" s="715"/>
      <c r="BL65" s="715"/>
      <c r="BM65" s="715"/>
      <c r="BN65" s="715"/>
      <c r="BO65" s="716"/>
      <c r="BQ65" s="624"/>
      <c r="BR65" s="625"/>
      <c r="BS65" s="625"/>
      <c r="BT65" s="385"/>
      <c r="BU65" s="627"/>
      <c r="BV65" s="629"/>
      <c r="BW65" s="715"/>
      <c r="BX65" s="715"/>
      <c r="BY65" s="715"/>
      <c r="BZ65" s="715"/>
      <c r="CA65" s="715"/>
      <c r="CB65" s="715"/>
      <c r="CC65" s="715"/>
      <c r="CD65" s="715"/>
      <c r="CE65" s="715"/>
      <c r="CF65" s="716"/>
      <c r="CH65" s="624"/>
      <c r="CI65" s="625"/>
      <c r="CJ65" s="625"/>
      <c r="CK65" s="385"/>
      <c r="CL65" s="627"/>
      <c r="CM65" s="629"/>
      <c r="CN65" s="715"/>
      <c r="CO65" s="715"/>
      <c r="CP65" s="715"/>
      <c r="CQ65" s="715"/>
      <c r="CR65" s="715"/>
      <c r="CS65" s="715"/>
      <c r="CT65" s="715"/>
      <c r="CU65" s="715"/>
      <c r="CV65" s="715"/>
      <c r="CW65" s="716"/>
      <c r="CY65" s="624"/>
      <c r="CZ65" s="625"/>
      <c r="DA65" s="625"/>
      <c r="DB65" s="385"/>
      <c r="DC65" s="627"/>
      <c r="DD65" s="629"/>
      <c r="DE65" s="715"/>
      <c r="DF65" s="715"/>
      <c r="DG65" s="715"/>
      <c r="DH65" s="715"/>
      <c r="DI65" s="715"/>
      <c r="DJ65" s="715"/>
      <c r="DK65" s="715"/>
      <c r="DL65" s="715"/>
      <c r="DM65" s="715"/>
      <c r="DN65" s="716"/>
      <c r="DP65" s="624"/>
      <c r="DQ65" s="625"/>
      <c r="DR65" s="625"/>
      <c r="DS65" s="385"/>
      <c r="DT65" s="627"/>
      <c r="DU65" s="629"/>
      <c r="DV65" s="715"/>
      <c r="DW65" s="715"/>
      <c r="DX65" s="715"/>
      <c r="DY65" s="715"/>
      <c r="DZ65" s="715"/>
      <c r="EA65" s="715"/>
      <c r="EB65" s="715"/>
      <c r="EC65" s="715"/>
      <c r="ED65" s="715"/>
      <c r="EE65" s="716"/>
      <c r="EG65" s="624"/>
      <c r="EH65" s="625"/>
      <c r="EI65" s="625"/>
      <c r="EJ65" s="385"/>
      <c r="EK65" s="627"/>
      <c r="EL65" s="629"/>
      <c r="EM65" s="715"/>
      <c r="EN65" s="715"/>
      <c r="EO65" s="715"/>
      <c r="EP65" s="715"/>
      <c r="EQ65" s="715"/>
      <c r="ER65" s="715"/>
      <c r="ES65" s="715"/>
      <c r="ET65" s="715"/>
      <c r="EU65" s="715"/>
      <c r="EV65" s="716"/>
      <c r="EX65" s="624"/>
      <c r="EY65" s="625"/>
      <c r="EZ65" s="625"/>
      <c r="FA65" s="385"/>
      <c r="FB65" s="627"/>
      <c r="FC65" s="629"/>
      <c r="FD65" s="715"/>
      <c r="FE65" s="715"/>
      <c r="FF65" s="715"/>
      <c r="FG65" s="715"/>
      <c r="FH65" s="715"/>
      <c r="FI65" s="715"/>
      <c r="FJ65" s="715"/>
      <c r="FK65" s="715"/>
      <c r="FL65" s="715"/>
      <c r="FM65" s="716"/>
    </row>
    <row r="66" spans="1:160" ht="12.75" customHeight="1">
      <c r="A66" s="599" t="str">
        <f>IF(E57="Baseline","Skal værdier for CT-tal i vand indsat under Baseline evalueres (Ja/Nej)?","Skal værdier for CT-tal i vand indsat under Modtagekontrol / Baseline evalueres (Ja/Nej)?")</f>
        <v>Skal værdier for CT-tal i vand indsat under Modtagekontrol / Baseline evalueres (Ja/Nej)?</v>
      </c>
      <c r="B66" s="600"/>
      <c r="C66" s="600"/>
      <c r="D66" s="601"/>
      <c r="E66" s="605" t="s">
        <v>231</v>
      </c>
      <c r="F66" s="606"/>
      <c r="G66" s="607"/>
      <c r="R66" s="691" t="str">
        <f>IF(V57="Baseline","Skal værdier for CT-tal i vand indsat under Baseline evalueres (Ja/Nej)?","Skal værdier for CT-tal i vand indsat under Modtagekontrol / Baseline evalueres (Ja/Nej)?")</f>
        <v>Skal værdier for CT-tal i vand indsat under Modtagekontrol / Baseline evalueres (Ja/Nej)?</v>
      </c>
      <c r="S66" s="692"/>
      <c r="T66" s="692"/>
      <c r="U66" s="693"/>
      <c r="V66" s="605" t="s">
        <v>231</v>
      </c>
      <c r="W66" s="606"/>
      <c r="X66" s="607"/>
      <c r="AI66" s="691" t="str">
        <f>IF(AM57="Baseline","Skal værdier for CT-tal i vand indsat under Baseline evalueres (Ja/Nej)?","Skal værdier for CT-tal i vand indsat under Modtagekontrol / Baseline evalueres (Ja/Nej)?")</f>
        <v>Skal værdier for CT-tal i vand indsat under Modtagekontrol / Baseline evalueres (Ja/Nej)?</v>
      </c>
      <c r="AJ66" s="692"/>
      <c r="AK66" s="692"/>
      <c r="AL66" s="693"/>
      <c r="AM66" s="605" t="s">
        <v>231</v>
      </c>
      <c r="AN66" s="606"/>
      <c r="AO66" s="607"/>
      <c r="AZ66" s="691" t="str">
        <f>IF(BD57="Baseline","Skal værdier for CT-tal i vand indsat under Baseline evalueres (Ja/Nej)?","Skal værdier for CT-tal i vand indsat under Modtagekontrol / Baseline evalueres (Ja/Nej)?")</f>
        <v>Skal værdier for CT-tal i vand indsat under Modtagekontrol / Baseline evalueres (Ja/Nej)?</v>
      </c>
      <c r="BA66" s="692"/>
      <c r="BB66" s="692"/>
      <c r="BC66" s="693"/>
      <c r="BD66" s="605" t="s">
        <v>231</v>
      </c>
      <c r="BE66" s="606"/>
      <c r="BF66" s="607"/>
      <c r="BQ66" s="691" t="str">
        <f>IF(BU57="Baseline","Skal værdier for CT-tal i vand indsat under Baseline evalueres (Ja/Nej)?","Skal værdier for CT-tal i vand indsat under Modtagekontrol / Baseline evalueres (Ja/Nej)?")</f>
        <v>Skal værdier for CT-tal i vand indsat under Modtagekontrol / Baseline evalueres (Ja/Nej)?</v>
      </c>
      <c r="BR66" s="692"/>
      <c r="BS66" s="692"/>
      <c r="BT66" s="693"/>
      <c r="BU66" s="605" t="s">
        <v>231</v>
      </c>
      <c r="BV66" s="606"/>
      <c r="BW66" s="607"/>
      <c r="CH66" s="691" t="str">
        <f>IF(CL57="Baseline","Skal værdier for CT-tal i vand indsat under Baseline evalueres (Ja/Nej)?","Skal værdier for CT-tal i vand indsat under Modtagekontrol / Baseline evalueres (Ja/Nej)?")</f>
        <v>Skal værdier for CT-tal i vand indsat under Modtagekontrol / Baseline evalueres (Ja/Nej)?</v>
      </c>
      <c r="CI66" s="692"/>
      <c r="CJ66" s="692"/>
      <c r="CK66" s="693"/>
      <c r="CL66" s="605" t="s">
        <v>231</v>
      </c>
      <c r="CM66" s="606"/>
      <c r="CN66" s="607"/>
      <c r="CY66" s="691" t="str">
        <f>IF(DC57="Baseline","Skal værdier for CT-tal i vand indsat under Baseline evalueres (Ja/Nej)?","Skal værdier for CT-tal i vand indsat under Modtagekontrol / Baseline evalueres (Ja/Nej)?")</f>
        <v>Skal værdier for CT-tal i vand indsat under Modtagekontrol / Baseline evalueres (Ja/Nej)?</v>
      </c>
      <c r="CZ66" s="692"/>
      <c r="DA66" s="692"/>
      <c r="DB66" s="693"/>
      <c r="DC66" s="605" t="s">
        <v>231</v>
      </c>
      <c r="DD66" s="606"/>
      <c r="DE66" s="607"/>
      <c r="DP66" s="691" t="str">
        <f>IF(DT57="Baseline","Skal værdier for CT-tal i vand indsat under Baseline evalueres (Ja/Nej)?","Skal værdier for CT-tal i vand indsat under Modtagekontrol / Baseline evalueres (Ja/Nej)?")</f>
        <v>Skal værdier for CT-tal i vand indsat under Modtagekontrol / Baseline evalueres (Ja/Nej)?</v>
      </c>
      <c r="DQ66" s="692"/>
      <c r="DR66" s="692"/>
      <c r="DS66" s="693"/>
      <c r="DT66" s="605" t="s">
        <v>231</v>
      </c>
      <c r="DU66" s="606"/>
      <c r="DV66" s="607"/>
      <c r="EG66" s="691" t="str">
        <f>IF(EK57="Baseline","Skal værdier for CT-tal i vand indsat under Baseline evalueres (Ja/Nej)?","Skal værdier for CT-tal i vand indsat under Modtagekontrol / Baseline evalueres (Ja/Nej)?")</f>
        <v>Skal værdier for CT-tal i vand indsat under Modtagekontrol / Baseline evalueres (Ja/Nej)?</v>
      </c>
      <c r="EH66" s="692"/>
      <c r="EI66" s="692"/>
      <c r="EJ66" s="693"/>
      <c r="EK66" s="605" t="s">
        <v>231</v>
      </c>
      <c r="EL66" s="606"/>
      <c r="EM66" s="607"/>
      <c r="EX66" s="691" t="str">
        <f>IF(FB57="Baseline","Skal værdier for CT-tal i vand indsat under Baseline evalueres (Ja/Nej)?","Skal værdier for CT-tal i vand indsat under Modtagekontrol / Baseline evalueres (Ja/Nej)?")</f>
        <v>Skal værdier for CT-tal i vand indsat under Modtagekontrol / Baseline evalueres (Ja/Nej)?</v>
      </c>
      <c r="EY66" s="692"/>
      <c r="EZ66" s="692"/>
      <c r="FA66" s="693"/>
      <c r="FB66" s="605" t="s">
        <v>231</v>
      </c>
      <c r="FC66" s="606"/>
      <c r="FD66" s="607"/>
    </row>
    <row r="67" spans="1:160" ht="13.5" thickBot="1">
      <c r="A67" s="602"/>
      <c r="B67" s="603"/>
      <c r="C67" s="603"/>
      <c r="D67" s="604"/>
      <c r="E67" s="608"/>
      <c r="F67" s="609"/>
      <c r="G67" s="610"/>
      <c r="R67" s="694"/>
      <c r="S67" s="695"/>
      <c r="T67" s="695"/>
      <c r="U67" s="696"/>
      <c r="V67" s="608"/>
      <c r="W67" s="609"/>
      <c r="X67" s="610"/>
      <c r="AI67" s="694"/>
      <c r="AJ67" s="695"/>
      <c r="AK67" s="695"/>
      <c r="AL67" s="696"/>
      <c r="AM67" s="608"/>
      <c r="AN67" s="609"/>
      <c r="AO67" s="610"/>
      <c r="AZ67" s="694"/>
      <c r="BA67" s="695"/>
      <c r="BB67" s="695"/>
      <c r="BC67" s="696"/>
      <c r="BD67" s="608"/>
      <c r="BE67" s="609"/>
      <c r="BF67" s="610"/>
      <c r="BQ67" s="694"/>
      <c r="BR67" s="695"/>
      <c r="BS67" s="695"/>
      <c r="BT67" s="696"/>
      <c r="BU67" s="608"/>
      <c r="BV67" s="609"/>
      <c r="BW67" s="610"/>
      <c r="CH67" s="694"/>
      <c r="CI67" s="695"/>
      <c r="CJ67" s="695"/>
      <c r="CK67" s="696"/>
      <c r="CL67" s="608"/>
      <c r="CM67" s="609"/>
      <c r="CN67" s="610"/>
      <c r="CY67" s="694"/>
      <c r="CZ67" s="695"/>
      <c r="DA67" s="695"/>
      <c r="DB67" s="696"/>
      <c r="DC67" s="608"/>
      <c r="DD67" s="609"/>
      <c r="DE67" s="610"/>
      <c r="DP67" s="694"/>
      <c r="DQ67" s="695"/>
      <c r="DR67" s="695"/>
      <c r="DS67" s="696"/>
      <c r="DT67" s="608"/>
      <c r="DU67" s="609"/>
      <c r="DV67" s="610"/>
      <c r="EG67" s="694"/>
      <c r="EH67" s="695"/>
      <c r="EI67" s="695"/>
      <c r="EJ67" s="696"/>
      <c r="EK67" s="608"/>
      <c r="EL67" s="609"/>
      <c r="EM67" s="610"/>
      <c r="EX67" s="694"/>
      <c r="EY67" s="695"/>
      <c r="EZ67" s="695"/>
      <c r="FA67" s="696"/>
      <c r="FB67" s="608"/>
      <c r="FC67" s="609"/>
      <c r="FD67" s="610"/>
    </row>
    <row r="68" ht="13.5" thickBot="1"/>
    <row r="69" spans="1:169" ht="30.75" customHeight="1" thickBot="1">
      <c r="A69" s="86" t="s">
        <v>90</v>
      </c>
      <c r="B69" s="15"/>
      <c r="C69" s="15"/>
      <c r="D69" s="15"/>
      <c r="E69" s="15"/>
      <c r="F69" s="15"/>
      <c r="G69" s="15"/>
      <c r="H69" s="15"/>
      <c r="I69" s="15"/>
      <c r="J69" s="15"/>
      <c r="K69" s="15"/>
      <c r="L69" s="15"/>
      <c r="M69" s="15"/>
      <c r="N69" s="15"/>
      <c r="O69" s="15"/>
      <c r="P69" s="16"/>
      <c r="R69" s="86" t="s">
        <v>90</v>
      </c>
      <c r="S69" s="15"/>
      <c r="T69" s="15"/>
      <c r="U69" s="15"/>
      <c r="V69" s="15"/>
      <c r="W69" s="15"/>
      <c r="X69" s="15"/>
      <c r="Y69" s="15"/>
      <c r="Z69" s="15"/>
      <c r="AA69" s="15"/>
      <c r="AB69" s="15"/>
      <c r="AC69" s="15"/>
      <c r="AD69" s="15"/>
      <c r="AE69" s="15"/>
      <c r="AF69" s="15"/>
      <c r="AG69" s="16"/>
      <c r="AI69" s="86" t="s">
        <v>90</v>
      </c>
      <c r="AJ69" s="15"/>
      <c r="AK69" s="15"/>
      <c r="AL69" s="15"/>
      <c r="AM69" s="15"/>
      <c r="AN69" s="15"/>
      <c r="AO69" s="15"/>
      <c r="AP69" s="15"/>
      <c r="AQ69" s="15"/>
      <c r="AR69" s="15"/>
      <c r="AS69" s="15"/>
      <c r="AT69" s="15"/>
      <c r="AU69" s="15"/>
      <c r="AV69" s="15"/>
      <c r="AW69" s="15"/>
      <c r="AX69" s="16"/>
      <c r="AZ69" s="86" t="s">
        <v>90</v>
      </c>
      <c r="BA69" s="15"/>
      <c r="BB69" s="15"/>
      <c r="BC69" s="15"/>
      <c r="BD69" s="15"/>
      <c r="BE69" s="15"/>
      <c r="BF69" s="15"/>
      <c r="BG69" s="15"/>
      <c r="BH69" s="15"/>
      <c r="BI69" s="15"/>
      <c r="BJ69" s="15"/>
      <c r="BK69" s="15"/>
      <c r="BL69" s="15"/>
      <c r="BM69" s="15"/>
      <c r="BN69" s="15"/>
      <c r="BO69" s="16"/>
      <c r="BQ69" s="86" t="s">
        <v>90</v>
      </c>
      <c r="BR69" s="15"/>
      <c r="BS69" s="15"/>
      <c r="BT69" s="15"/>
      <c r="BU69" s="15"/>
      <c r="BV69" s="15"/>
      <c r="BW69" s="15"/>
      <c r="BX69" s="15"/>
      <c r="BY69" s="15"/>
      <c r="BZ69" s="15"/>
      <c r="CA69" s="15"/>
      <c r="CB69" s="15"/>
      <c r="CC69" s="15"/>
      <c r="CD69" s="15"/>
      <c r="CE69" s="15"/>
      <c r="CF69" s="16"/>
      <c r="CH69" s="86" t="s">
        <v>90</v>
      </c>
      <c r="CI69" s="15"/>
      <c r="CJ69" s="15"/>
      <c r="CK69" s="15"/>
      <c r="CL69" s="15"/>
      <c r="CM69" s="15"/>
      <c r="CN69" s="15"/>
      <c r="CO69" s="15"/>
      <c r="CP69" s="15"/>
      <c r="CQ69" s="15"/>
      <c r="CR69" s="15"/>
      <c r="CS69" s="15"/>
      <c r="CT69" s="15"/>
      <c r="CU69" s="15"/>
      <c r="CV69" s="15"/>
      <c r="CW69" s="16"/>
      <c r="CY69" s="86" t="s">
        <v>90</v>
      </c>
      <c r="CZ69" s="15"/>
      <c r="DA69" s="15"/>
      <c r="DB69" s="15"/>
      <c r="DC69" s="15"/>
      <c r="DD69" s="15"/>
      <c r="DE69" s="15"/>
      <c r="DF69" s="15"/>
      <c r="DG69" s="15"/>
      <c r="DH69" s="15"/>
      <c r="DI69" s="15"/>
      <c r="DJ69" s="15"/>
      <c r="DK69" s="15"/>
      <c r="DL69" s="15"/>
      <c r="DM69" s="15"/>
      <c r="DN69" s="16"/>
      <c r="DP69" s="86" t="s">
        <v>90</v>
      </c>
      <c r="DQ69" s="15"/>
      <c r="DR69" s="15"/>
      <c r="DS69" s="15"/>
      <c r="DT69" s="15"/>
      <c r="DU69" s="15"/>
      <c r="DV69" s="15"/>
      <c r="DW69" s="15"/>
      <c r="DX69" s="15"/>
      <c r="DY69" s="15"/>
      <c r="DZ69" s="15"/>
      <c r="EA69" s="15"/>
      <c r="EB69" s="15"/>
      <c r="EC69" s="15"/>
      <c r="ED69" s="15"/>
      <c r="EE69" s="16"/>
      <c r="EG69" s="86" t="s">
        <v>90</v>
      </c>
      <c r="EH69" s="15"/>
      <c r="EI69" s="15"/>
      <c r="EJ69" s="15"/>
      <c r="EK69" s="15"/>
      <c r="EL69" s="15"/>
      <c r="EM69" s="15"/>
      <c r="EN69" s="15"/>
      <c r="EO69" s="15"/>
      <c r="EP69" s="15"/>
      <c r="EQ69" s="15"/>
      <c r="ER69" s="15"/>
      <c r="ES69" s="15"/>
      <c r="ET69" s="15"/>
      <c r="EU69" s="15"/>
      <c r="EV69" s="16"/>
      <c r="EX69" s="86" t="s">
        <v>90</v>
      </c>
      <c r="EY69" s="15"/>
      <c r="EZ69" s="15"/>
      <c r="FA69" s="15"/>
      <c r="FB69" s="15"/>
      <c r="FC69" s="15"/>
      <c r="FD69" s="15"/>
      <c r="FE69" s="15"/>
      <c r="FF69" s="15"/>
      <c r="FG69" s="15"/>
      <c r="FH69" s="15"/>
      <c r="FI69" s="15"/>
      <c r="FJ69" s="15"/>
      <c r="FK69" s="15"/>
      <c r="FL69" s="15"/>
      <c r="FM69" s="16"/>
    </row>
    <row r="70" spans="1:169" ht="15" customHeight="1">
      <c r="A70" s="697"/>
      <c r="B70" s="698"/>
      <c r="C70" s="698"/>
      <c r="D70" s="699"/>
      <c r="E70" s="703" t="str">
        <f>IF(AND('Brug af Fabrikstest Billedkvali'!$D$21="Fabrikstest",'Brug af Fabrikstest Billedkvali'!$D$37="Fabrikstest"),"MK og Baseline dokumenteres på anden vis",IF('Brug af Fabrikstest Billedkvali'!$D$21="Fabrikstest","Baseline","Modtagekontrol og Baseline"))</f>
        <v>Modtagekontrol og Baseline</v>
      </c>
      <c r="F70" s="641"/>
      <c r="G70" s="641"/>
      <c r="H70" s="641"/>
      <c r="I70" s="641"/>
      <c r="J70" s="704" t="s">
        <v>280</v>
      </c>
      <c r="K70" s="703" t="str">
        <f>IF(E70="MK og Baseline dokumenteres på anden vis","SK dokumenteres på anden vis","Statuskontrol")</f>
        <v>Statuskontrol</v>
      </c>
      <c r="L70" s="707"/>
      <c r="M70" s="675" t="s">
        <v>78</v>
      </c>
      <c r="N70" s="678" t="s">
        <v>299</v>
      </c>
      <c r="O70" s="678"/>
      <c r="P70" s="679"/>
      <c r="R70" s="697"/>
      <c r="S70" s="698"/>
      <c r="T70" s="698"/>
      <c r="U70" s="699"/>
      <c r="V70" s="703" t="str">
        <f>IF(AND('Brug af Fabrikstest Billedkvali'!$D$21="Fabrikstest",'Brug af Fabrikstest Billedkvali'!$D$37="Fabrikstest"),"MK og Baseline dokumenteres på anden vis",IF('Brug af Fabrikstest Billedkvali'!$D$21="Fabrikstest","Baseline","Modtagekontrol og Baseline"))</f>
        <v>Modtagekontrol og Baseline</v>
      </c>
      <c r="W70" s="641"/>
      <c r="X70" s="641"/>
      <c r="Y70" s="641"/>
      <c r="Z70" s="641"/>
      <c r="AA70" s="704" t="s">
        <v>280</v>
      </c>
      <c r="AB70" s="703" t="str">
        <f>IF(V70="MK og Baseline dokumenteres på anden vis","SK dokumenteres på anden vis","Statuskontrol")</f>
        <v>Statuskontrol</v>
      </c>
      <c r="AC70" s="707"/>
      <c r="AD70" s="675" t="s">
        <v>78</v>
      </c>
      <c r="AE70" s="678" t="s">
        <v>299</v>
      </c>
      <c r="AF70" s="678"/>
      <c r="AG70" s="679"/>
      <c r="AI70" s="697"/>
      <c r="AJ70" s="698"/>
      <c r="AK70" s="698"/>
      <c r="AL70" s="699"/>
      <c r="AM70" s="703" t="str">
        <f>IF(AND('Brug af Fabrikstest Billedkvali'!$D$21="Fabrikstest",'Brug af Fabrikstest Billedkvali'!$D$37="Fabrikstest"),"MK og Baseline dokumenteres på anden vis",IF('Brug af Fabrikstest Billedkvali'!$D$21="Fabrikstest","Baseline","Modtagekontrol og Baseline"))</f>
        <v>Modtagekontrol og Baseline</v>
      </c>
      <c r="AN70" s="641"/>
      <c r="AO70" s="641"/>
      <c r="AP70" s="641"/>
      <c r="AQ70" s="641"/>
      <c r="AR70" s="704" t="s">
        <v>280</v>
      </c>
      <c r="AS70" s="703" t="str">
        <f>IF(AM70="MK og Baseline dokumenteres på anden vis","SK dokumenteres på anden vis","Statuskontrol")</f>
        <v>Statuskontrol</v>
      </c>
      <c r="AT70" s="707"/>
      <c r="AU70" s="675" t="s">
        <v>78</v>
      </c>
      <c r="AV70" s="678" t="s">
        <v>299</v>
      </c>
      <c r="AW70" s="678"/>
      <c r="AX70" s="679"/>
      <c r="AZ70" s="697"/>
      <c r="BA70" s="698"/>
      <c r="BB70" s="698"/>
      <c r="BC70" s="699"/>
      <c r="BD70" s="703" t="str">
        <f>IF(AND('Brug af Fabrikstest Billedkvali'!$D$21="Fabrikstest",'Brug af Fabrikstest Billedkvali'!$D$37="Fabrikstest"),"MK og Baseline dokumenteres på anden vis",IF('Brug af Fabrikstest Billedkvali'!$D$21="Fabrikstest","Baseline","Modtagekontrol og Baseline"))</f>
        <v>Modtagekontrol og Baseline</v>
      </c>
      <c r="BE70" s="641"/>
      <c r="BF70" s="641"/>
      <c r="BG70" s="641"/>
      <c r="BH70" s="641"/>
      <c r="BI70" s="704" t="s">
        <v>280</v>
      </c>
      <c r="BJ70" s="703" t="str">
        <f>IF(BD70="MK og Baseline dokumenteres på anden vis","SK dokumenteres på anden vis","Statuskontrol")</f>
        <v>Statuskontrol</v>
      </c>
      <c r="BK70" s="707"/>
      <c r="BL70" s="675" t="s">
        <v>78</v>
      </c>
      <c r="BM70" s="678" t="s">
        <v>299</v>
      </c>
      <c r="BN70" s="678"/>
      <c r="BO70" s="679"/>
      <c r="BQ70" s="697"/>
      <c r="BR70" s="698"/>
      <c r="BS70" s="698"/>
      <c r="BT70" s="699"/>
      <c r="BU70" s="703" t="str">
        <f>IF(AND('Brug af Fabrikstest Billedkvali'!$D$21="Fabrikstest",'Brug af Fabrikstest Billedkvali'!$D$37="Fabrikstest"),"MK og Baseline dokumenteres på anden vis",IF('Brug af Fabrikstest Billedkvali'!$D$21="Fabrikstest","Baseline","Modtagekontrol og Baseline"))</f>
        <v>Modtagekontrol og Baseline</v>
      </c>
      <c r="BV70" s="641"/>
      <c r="BW70" s="641"/>
      <c r="BX70" s="641"/>
      <c r="BY70" s="641"/>
      <c r="BZ70" s="704" t="s">
        <v>280</v>
      </c>
      <c r="CA70" s="703" t="str">
        <f>IF(BU70="MK og Baseline dokumenteres på anden vis","SK dokumenteres på anden vis","Statuskontrol")</f>
        <v>Statuskontrol</v>
      </c>
      <c r="CB70" s="707"/>
      <c r="CC70" s="675" t="s">
        <v>78</v>
      </c>
      <c r="CD70" s="678" t="s">
        <v>299</v>
      </c>
      <c r="CE70" s="678"/>
      <c r="CF70" s="679"/>
      <c r="CH70" s="697"/>
      <c r="CI70" s="698"/>
      <c r="CJ70" s="698"/>
      <c r="CK70" s="699"/>
      <c r="CL70" s="703" t="str">
        <f>IF(AND('Brug af Fabrikstest Billedkvali'!$D$21="Fabrikstest",'Brug af Fabrikstest Billedkvali'!$D$37="Fabrikstest"),"MK og Baseline dokumenteres på anden vis",IF('Brug af Fabrikstest Billedkvali'!$D$21="Fabrikstest","Baseline","Modtagekontrol og Baseline"))</f>
        <v>Modtagekontrol og Baseline</v>
      </c>
      <c r="CM70" s="641"/>
      <c r="CN70" s="641"/>
      <c r="CO70" s="641"/>
      <c r="CP70" s="641"/>
      <c r="CQ70" s="704" t="s">
        <v>280</v>
      </c>
      <c r="CR70" s="703" t="str">
        <f>IF(CL70="MK og Baseline dokumenteres på anden vis","SK dokumenteres på anden vis","Statuskontrol")</f>
        <v>Statuskontrol</v>
      </c>
      <c r="CS70" s="707"/>
      <c r="CT70" s="675" t="s">
        <v>78</v>
      </c>
      <c r="CU70" s="678" t="s">
        <v>299</v>
      </c>
      <c r="CV70" s="678"/>
      <c r="CW70" s="679"/>
      <c r="CY70" s="697"/>
      <c r="CZ70" s="698"/>
      <c r="DA70" s="698"/>
      <c r="DB70" s="699"/>
      <c r="DC70" s="703" t="str">
        <f>IF(AND('Brug af Fabrikstest Billedkvali'!$D$21="Fabrikstest",'Brug af Fabrikstest Billedkvali'!$D$37="Fabrikstest"),"MK og Baseline dokumenteres på anden vis",IF('Brug af Fabrikstest Billedkvali'!$D$21="Fabrikstest","Baseline","Modtagekontrol og Baseline"))</f>
        <v>Modtagekontrol og Baseline</v>
      </c>
      <c r="DD70" s="641"/>
      <c r="DE70" s="641"/>
      <c r="DF70" s="641"/>
      <c r="DG70" s="641"/>
      <c r="DH70" s="704" t="s">
        <v>280</v>
      </c>
      <c r="DI70" s="703" t="str">
        <f>IF(DC70="MK og Baseline dokumenteres på anden vis","SK dokumenteres på anden vis","Statuskontrol")</f>
        <v>Statuskontrol</v>
      </c>
      <c r="DJ70" s="707"/>
      <c r="DK70" s="675" t="s">
        <v>78</v>
      </c>
      <c r="DL70" s="678" t="s">
        <v>299</v>
      </c>
      <c r="DM70" s="678"/>
      <c r="DN70" s="679"/>
      <c r="DP70" s="697"/>
      <c r="DQ70" s="698"/>
      <c r="DR70" s="698"/>
      <c r="DS70" s="699"/>
      <c r="DT70" s="703" t="str">
        <f>IF(AND('Brug af Fabrikstest Billedkvali'!$D$21="Fabrikstest",'Brug af Fabrikstest Billedkvali'!$D$37="Fabrikstest"),"MK og Baseline dokumenteres på anden vis",IF('Brug af Fabrikstest Billedkvali'!$D$21="Fabrikstest","Baseline","Modtagekontrol og Baseline"))</f>
        <v>Modtagekontrol og Baseline</v>
      </c>
      <c r="DU70" s="641"/>
      <c r="DV70" s="641"/>
      <c r="DW70" s="641"/>
      <c r="DX70" s="641"/>
      <c r="DY70" s="704" t="s">
        <v>280</v>
      </c>
      <c r="DZ70" s="703" t="str">
        <f>IF(DT70="MK og Baseline dokumenteres på anden vis","SK dokumenteres på anden vis","Statuskontrol")</f>
        <v>Statuskontrol</v>
      </c>
      <c r="EA70" s="707"/>
      <c r="EB70" s="675" t="s">
        <v>78</v>
      </c>
      <c r="EC70" s="678" t="s">
        <v>299</v>
      </c>
      <c r="ED70" s="678"/>
      <c r="EE70" s="679"/>
      <c r="EG70" s="697"/>
      <c r="EH70" s="698"/>
      <c r="EI70" s="698"/>
      <c r="EJ70" s="699"/>
      <c r="EK70" s="703" t="str">
        <f>IF(AND('Brug af Fabrikstest Billedkvali'!$D$21="Fabrikstest",'Brug af Fabrikstest Billedkvali'!$D$37="Fabrikstest"),"MK og Baseline dokumenteres på anden vis",IF('Brug af Fabrikstest Billedkvali'!$D$21="Fabrikstest","Baseline","Modtagekontrol og Baseline"))</f>
        <v>Modtagekontrol og Baseline</v>
      </c>
      <c r="EL70" s="641"/>
      <c r="EM70" s="641"/>
      <c r="EN70" s="641"/>
      <c r="EO70" s="641"/>
      <c r="EP70" s="704" t="s">
        <v>280</v>
      </c>
      <c r="EQ70" s="703" t="str">
        <f>IF(EK70="MK og Baseline dokumenteres på anden vis","SK dokumenteres på anden vis","Statuskontrol")</f>
        <v>Statuskontrol</v>
      </c>
      <c r="ER70" s="707"/>
      <c r="ES70" s="675" t="s">
        <v>78</v>
      </c>
      <c r="ET70" s="678" t="s">
        <v>299</v>
      </c>
      <c r="EU70" s="678"/>
      <c r="EV70" s="679"/>
      <c r="EX70" s="697"/>
      <c r="EY70" s="698"/>
      <c r="EZ70" s="698"/>
      <c r="FA70" s="699"/>
      <c r="FB70" s="703" t="str">
        <f>IF(AND('Brug af Fabrikstest Billedkvali'!$D$21="Fabrikstest",'Brug af Fabrikstest Billedkvali'!$D$37="Fabrikstest"),"MK og Baseline dokumenteres på anden vis",IF('Brug af Fabrikstest Billedkvali'!$D$21="Fabrikstest","Baseline","Modtagekontrol og Baseline"))</f>
        <v>Modtagekontrol og Baseline</v>
      </c>
      <c r="FC70" s="641"/>
      <c r="FD70" s="641"/>
      <c r="FE70" s="641"/>
      <c r="FF70" s="641"/>
      <c r="FG70" s="704" t="s">
        <v>280</v>
      </c>
      <c r="FH70" s="703" t="str">
        <f>IF(FB70="MK og Baseline dokumenteres på anden vis","SK dokumenteres på anden vis","Statuskontrol")</f>
        <v>Statuskontrol</v>
      </c>
      <c r="FI70" s="707"/>
      <c r="FJ70" s="675" t="s">
        <v>78</v>
      </c>
      <c r="FK70" s="678" t="s">
        <v>299</v>
      </c>
      <c r="FL70" s="678"/>
      <c r="FM70" s="679"/>
    </row>
    <row r="71" spans="1:169" ht="15" customHeight="1">
      <c r="A71" s="700"/>
      <c r="B71" s="701"/>
      <c r="C71" s="701"/>
      <c r="D71" s="702"/>
      <c r="E71" s="643"/>
      <c r="F71" s="644"/>
      <c r="G71" s="644"/>
      <c r="H71" s="644"/>
      <c r="I71" s="644"/>
      <c r="J71" s="705"/>
      <c r="K71" s="708"/>
      <c r="L71" s="709"/>
      <c r="M71" s="676"/>
      <c r="N71" s="680"/>
      <c r="O71" s="680"/>
      <c r="P71" s="681"/>
      <c r="R71" s="700"/>
      <c r="S71" s="701"/>
      <c r="T71" s="701"/>
      <c r="U71" s="702"/>
      <c r="V71" s="643"/>
      <c r="W71" s="644"/>
      <c r="X71" s="644"/>
      <c r="Y71" s="644"/>
      <c r="Z71" s="644"/>
      <c r="AA71" s="705"/>
      <c r="AB71" s="708"/>
      <c r="AC71" s="709"/>
      <c r="AD71" s="676"/>
      <c r="AE71" s="680"/>
      <c r="AF71" s="680"/>
      <c r="AG71" s="681"/>
      <c r="AI71" s="700"/>
      <c r="AJ71" s="701"/>
      <c r="AK71" s="701"/>
      <c r="AL71" s="702"/>
      <c r="AM71" s="643"/>
      <c r="AN71" s="644"/>
      <c r="AO71" s="644"/>
      <c r="AP71" s="644"/>
      <c r="AQ71" s="644"/>
      <c r="AR71" s="705"/>
      <c r="AS71" s="708"/>
      <c r="AT71" s="709"/>
      <c r="AU71" s="676"/>
      <c r="AV71" s="680"/>
      <c r="AW71" s="680"/>
      <c r="AX71" s="681"/>
      <c r="AZ71" s="700"/>
      <c r="BA71" s="701"/>
      <c r="BB71" s="701"/>
      <c r="BC71" s="702"/>
      <c r="BD71" s="643"/>
      <c r="BE71" s="644"/>
      <c r="BF71" s="644"/>
      <c r="BG71" s="644"/>
      <c r="BH71" s="644"/>
      <c r="BI71" s="705"/>
      <c r="BJ71" s="708"/>
      <c r="BK71" s="709"/>
      <c r="BL71" s="676"/>
      <c r="BM71" s="680"/>
      <c r="BN71" s="680"/>
      <c r="BO71" s="681"/>
      <c r="BQ71" s="700"/>
      <c r="BR71" s="701"/>
      <c r="BS71" s="701"/>
      <c r="BT71" s="702"/>
      <c r="BU71" s="643"/>
      <c r="BV71" s="644"/>
      <c r="BW71" s="644"/>
      <c r="BX71" s="644"/>
      <c r="BY71" s="644"/>
      <c r="BZ71" s="705"/>
      <c r="CA71" s="708"/>
      <c r="CB71" s="709"/>
      <c r="CC71" s="676"/>
      <c r="CD71" s="680"/>
      <c r="CE71" s="680"/>
      <c r="CF71" s="681"/>
      <c r="CH71" s="700"/>
      <c r="CI71" s="701"/>
      <c r="CJ71" s="701"/>
      <c r="CK71" s="702"/>
      <c r="CL71" s="643"/>
      <c r="CM71" s="644"/>
      <c r="CN71" s="644"/>
      <c r="CO71" s="644"/>
      <c r="CP71" s="644"/>
      <c r="CQ71" s="705"/>
      <c r="CR71" s="708"/>
      <c r="CS71" s="709"/>
      <c r="CT71" s="676"/>
      <c r="CU71" s="680"/>
      <c r="CV71" s="680"/>
      <c r="CW71" s="681"/>
      <c r="CY71" s="700"/>
      <c r="CZ71" s="701"/>
      <c r="DA71" s="701"/>
      <c r="DB71" s="702"/>
      <c r="DC71" s="643"/>
      <c r="DD71" s="644"/>
      <c r="DE71" s="644"/>
      <c r="DF71" s="644"/>
      <c r="DG71" s="644"/>
      <c r="DH71" s="705"/>
      <c r="DI71" s="708"/>
      <c r="DJ71" s="709"/>
      <c r="DK71" s="676"/>
      <c r="DL71" s="680"/>
      <c r="DM71" s="680"/>
      <c r="DN71" s="681"/>
      <c r="DP71" s="700"/>
      <c r="DQ71" s="701"/>
      <c r="DR71" s="701"/>
      <c r="DS71" s="702"/>
      <c r="DT71" s="643"/>
      <c r="DU71" s="644"/>
      <c r="DV71" s="644"/>
      <c r="DW71" s="644"/>
      <c r="DX71" s="644"/>
      <c r="DY71" s="705"/>
      <c r="DZ71" s="708"/>
      <c r="EA71" s="709"/>
      <c r="EB71" s="676"/>
      <c r="EC71" s="680"/>
      <c r="ED71" s="680"/>
      <c r="EE71" s="681"/>
      <c r="EG71" s="700"/>
      <c r="EH71" s="701"/>
      <c r="EI71" s="701"/>
      <c r="EJ71" s="702"/>
      <c r="EK71" s="643"/>
      <c r="EL71" s="644"/>
      <c r="EM71" s="644"/>
      <c r="EN71" s="644"/>
      <c r="EO71" s="644"/>
      <c r="EP71" s="705"/>
      <c r="EQ71" s="708"/>
      <c r="ER71" s="709"/>
      <c r="ES71" s="676"/>
      <c r="ET71" s="680"/>
      <c r="EU71" s="680"/>
      <c r="EV71" s="681"/>
      <c r="EX71" s="700"/>
      <c r="EY71" s="701"/>
      <c r="EZ71" s="701"/>
      <c r="FA71" s="702"/>
      <c r="FB71" s="643"/>
      <c r="FC71" s="644"/>
      <c r="FD71" s="644"/>
      <c r="FE71" s="644"/>
      <c r="FF71" s="644"/>
      <c r="FG71" s="705"/>
      <c r="FH71" s="708"/>
      <c r="FI71" s="709"/>
      <c r="FJ71" s="676"/>
      <c r="FK71" s="680"/>
      <c r="FL71" s="680"/>
      <c r="FM71" s="681"/>
    </row>
    <row r="72" spans="1:169" ht="15" customHeight="1">
      <c r="A72" s="683"/>
      <c r="B72" s="684"/>
      <c r="C72" s="684"/>
      <c r="D72" s="685"/>
      <c r="E72" s="686" t="s">
        <v>275</v>
      </c>
      <c r="F72" s="686"/>
      <c r="G72" s="686"/>
      <c r="H72" s="686"/>
      <c r="I72" s="686"/>
      <c r="J72" s="705"/>
      <c r="K72" s="687" t="s">
        <v>275</v>
      </c>
      <c r="L72" s="686"/>
      <c r="M72" s="676"/>
      <c r="N72" s="682"/>
      <c r="O72" s="680"/>
      <c r="P72" s="681"/>
      <c r="R72" s="683"/>
      <c r="S72" s="684"/>
      <c r="T72" s="684"/>
      <c r="U72" s="685"/>
      <c r="V72" s="686" t="s">
        <v>275</v>
      </c>
      <c r="W72" s="686"/>
      <c r="X72" s="686"/>
      <c r="Y72" s="686"/>
      <c r="Z72" s="686"/>
      <c r="AA72" s="705"/>
      <c r="AB72" s="687" t="s">
        <v>275</v>
      </c>
      <c r="AC72" s="686"/>
      <c r="AD72" s="676"/>
      <c r="AE72" s="682"/>
      <c r="AF72" s="680"/>
      <c r="AG72" s="681"/>
      <c r="AI72" s="683"/>
      <c r="AJ72" s="684"/>
      <c r="AK72" s="684"/>
      <c r="AL72" s="685"/>
      <c r="AM72" s="686" t="s">
        <v>275</v>
      </c>
      <c r="AN72" s="686"/>
      <c r="AO72" s="686"/>
      <c r="AP72" s="686"/>
      <c r="AQ72" s="686"/>
      <c r="AR72" s="705"/>
      <c r="AS72" s="687" t="s">
        <v>275</v>
      </c>
      <c r="AT72" s="686"/>
      <c r="AU72" s="676"/>
      <c r="AV72" s="682"/>
      <c r="AW72" s="680"/>
      <c r="AX72" s="681"/>
      <c r="AZ72" s="683"/>
      <c r="BA72" s="684"/>
      <c r="BB72" s="684"/>
      <c r="BC72" s="685"/>
      <c r="BD72" s="686" t="s">
        <v>275</v>
      </c>
      <c r="BE72" s="686"/>
      <c r="BF72" s="686"/>
      <c r="BG72" s="686"/>
      <c r="BH72" s="686"/>
      <c r="BI72" s="705"/>
      <c r="BJ72" s="687" t="s">
        <v>275</v>
      </c>
      <c r="BK72" s="686"/>
      <c r="BL72" s="676"/>
      <c r="BM72" s="682"/>
      <c r="BN72" s="680"/>
      <c r="BO72" s="681"/>
      <c r="BQ72" s="683"/>
      <c r="BR72" s="684"/>
      <c r="BS72" s="684"/>
      <c r="BT72" s="685"/>
      <c r="BU72" s="686" t="s">
        <v>275</v>
      </c>
      <c r="BV72" s="686"/>
      <c r="BW72" s="686"/>
      <c r="BX72" s="686"/>
      <c r="BY72" s="686"/>
      <c r="BZ72" s="705"/>
      <c r="CA72" s="687" t="s">
        <v>275</v>
      </c>
      <c r="CB72" s="686"/>
      <c r="CC72" s="676"/>
      <c r="CD72" s="682"/>
      <c r="CE72" s="680"/>
      <c r="CF72" s="681"/>
      <c r="CH72" s="683"/>
      <c r="CI72" s="684"/>
      <c r="CJ72" s="684"/>
      <c r="CK72" s="685"/>
      <c r="CL72" s="686" t="s">
        <v>275</v>
      </c>
      <c r="CM72" s="686"/>
      <c r="CN72" s="686"/>
      <c r="CO72" s="686"/>
      <c r="CP72" s="686"/>
      <c r="CQ72" s="705"/>
      <c r="CR72" s="687" t="s">
        <v>275</v>
      </c>
      <c r="CS72" s="686"/>
      <c r="CT72" s="676"/>
      <c r="CU72" s="682"/>
      <c r="CV72" s="680"/>
      <c r="CW72" s="681"/>
      <c r="CY72" s="683"/>
      <c r="CZ72" s="684"/>
      <c r="DA72" s="684"/>
      <c r="DB72" s="685"/>
      <c r="DC72" s="686" t="s">
        <v>275</v>
      </c>
      <c r="DD72" s="686"/>
      <c r="DE72" s="686"/>
      <c r="DF72" s="686"/>
      <c r="DG72" s="686"/>
      <c r="DH72" s="705"/>
      <c r="DI72" s="687" t="s">
        <v>275</v>
      </c>
      <c r="DJ72" s="686"/>
      <c r="DK72" s="676"/>
      <c r="DL72" s="682"/>
      <c r="DM72" s="680"/>
      <c r="DN72" s="681"/>
      <c r="DP72" s="683"/>
      <c r="DQ72" s="684"/>
      <c r="DR72" s="684"/>
      <c r="DS72" s="685"/>
      <c r="DT72" s="686" t="s">
        <v>275</v>
      </c>
      <c r="DU72" s="686"/>
      <c r="DV72" s="686"/>
      <c r="DW72" s="686"/>
      <c r="DX72" s="686"/>
      <c r="DY72" s="705"/>
      <c r="DZ72" s="687" t="s">
        <v>275</v>
      </c>
      <c r="EA72" s="686"/>
      <c r="EB72" s="676"/>
      <c r="EC72" s="682"/>
      <c r="ED72" s="680"/>
      <c r="EE72" s="681"/>
      <c r="EG72" s="683"/>
      <c r="EH72" s="684"/>
      <c r="EI72" s="684"/>
      <c r="EJ72" s="685"/>
      <c r="EK72" s="686" t="s">
        <v>275</v>
      </c>
      <c r="EL72" s="686"/>
      <c r="EM72" s="686"/>
      <c r="EN72" s="686"/>
      <c r="EO72" s="686"/>
      <c r="EP72" s="705"/>
      <c r="EQ72" s="687" t="s">
        <v>275</v>
      </c>
      <c r="ER72" s="686"/>
      <c r="ES72" s="676"/>
      <c r="ET72" s="682"/>
      <c r="EU72" s="680"/>
      <c r="EV72" s="681"/>
      <c r="EX72" s="683"/>
      <c r="EY72" s="684"/>
      <c r="EZ72" s="684"/>
      <c r="FA72" s="685"/>
      <c r="FB72" s="686" t="s">
        <v>275</v>
      </c>
      <c r="FC72" s="686"/>
      <c r="FD72" s="686"/>
      <c r="FE72" s="686"/>
      <c r="FF72" s="686"/>
      <c r="FG72" s="705"/>
      <c r="FH72" s="687" t="s">
        <v>275</v>
      </c>
      <c r="FI72" s="686"/>
      <c r="FJ72" s="676"/>
      <c r="FK72" s="682"/>
      <c r="FL72" s="680"/>
      <c r="FM72" s="681"/>
    </row>
    <row r="73" spans="1:169" ht="15" customHeight="1">
      <c r="A73" s="688" t="s">
        <v>71</v>
      </c>
      <c r="B73" s="689"/>
      <c r="C73" s="689"/>
      <c r="D73" s="690"/>
      <c r="E73" s="667"/>
      <c r="F73" s="667"/>
      <c r="G73" s="667"/>
      <c r="H73" s="667"/>
      <c r="I73" s="667"/>
      <c r="J73" s="706"/>
      <c r="K73" s="669"/>
      <c r="L73" s="667"/>
      <c r="M73" s="677"/>
      <c r="N73" s="682"/>
      <c r="O73" s="680"/>
      <c r="P73" s="681"/>
      <c r="R73" s="688" t="s">
        <v>71</v>
      </c>
      <c r="S73" s="689"/>
      <c r="T73" s="689"/>
      <c r="U73" s="690"/>
      <c r="V73" s="667"/>
      <c r="W73" s="667"/>
      <c r="X73" s="667"/>
      <c r="Y73" s="667"/>
      <c r="Z73" s="667"/>
      <c r="AA73" s="706"/>
      <c r="AB73" s="669"/>
      <c r="AC73" s="667"/>
      <c r="AD73" s="677"/>
      <c r="AE73" s="682"/>
      <c r="AF73" s="680"/>
      <c r="AG73" s="681"/>
      <c r="AI73" s="688" t="s">
        <v>71</v>
      </c>
      <c r="AJ73" s="689"/>
      <c r="AK73" s="689"/>
      <c r="AL73" s="690"/>
      <c r="AM73" s="667"/>
      <c r="AN73" s="667"/>
      <c r="AO73" s="667"/>
      <c r="AP73" s="667"/>
      <c r="AQ73" s="667"/>
      <c r="AR73" s="706"/>
      <c r="AS73" s="669"/>
      <c r="AT73" s="667"/>
      <c r="AU73" s="677"/>
      <c r="AV73" s="682"/>
      <c r="AW73" s="680"/>
      <c r="AX73" s="681"/>
      <c r="AZ73" s="688" t="s">
        <v>71</v>
      </c>
      <c r="BA73" s="689"/>
      <c r="BB73" s="689"/>
      <c r="BC73" s="690"/>
      <c r="BD73" s="667"/>
      <c r="BE73" s="667"/>
      <c r="BF73" s="667"/>
      <c r="BG73" s="667"/>
      <c r="BH73" s="667"/>
      <c r="BI73" s="706"/>
      <c r="BJ73" s="669"/>
      <c r="BK73" s="667"/>
      <c r="BL73" s="677"/>
      <c r="BM73" s="682"/>
      <c r="BN73" s="680"/>
      <c r="BO73" s="681"/>
      <c r="BQ73" s="688" t="s">
        <v>71</v>
      </c>
      <c r="BR73" s="689"/>
      <c r="BS73" s="689"/>
      <c r="BT73" s="690"/>
      <c r="BU73" s="667"/>
      <c r="BV73" s="667"/>
      <c r="BW73" s="667"/>
      <c r="BX73" s="667"/>
      <c r="BY73" s="667"/>
      <c r="BZ73" s="706"/>
      <c r="CA73" s="669"/>
      <c r="CB73" s="667"/>
      <c r="CC73" s="677"/>
      <c r="CD73" s="682"/>
      <c r="CE73" s="680"/>
      <c r="CF73" s="681"/>
      <c r="CH73" s="688" t="s">
        <v>71</v>
      </c>
      <c r="CI73" s="689"/>
      <c r="CJ73" s="689"/>
      <c r="CK73" s="690"/>
      <c r="CL73" s="667"/>
      <c r="CM73" s="667"/>
      <c r="CN73" s="667"/>
      <c r="CO73" s="667"/>
      <c r="CP73" s="667"/>
      <c r="CQ73" s="706"/>
      <c r="CR73" s="669"/>
      <c r="CS73" s="667"/>
      <c r="CT73" s="677"/>
      <c r="CU73" s="682"/>
      <c r="CV73" s="680"/>
      <c r="CW73" s="681"/>
      <c r="CY73" s="688" t="s">
        <v>71</v>
      </c>
      <c r="CZ73" s="689"/>
      <c r="DA73" s="689"/>
      <c r="DB73" s="690"/>
      <c r="DC73" s="667"/>
      <c r="DD73" s="667"/>
      <c r="DE73" s="667"/>
      <c r="DF73" s="667"/>
      <c r="DG73" s="667"/>
      <c r="DH73" s="706"/>
      <c r="DI73" s="669"/>
      <c r="DJ73" s="667"/>
      <c r="DK73" s="677"/>
      <c r="DL73" s="682"/>
      <c r="DM73" s="680"/>
      <c r="DN73" s="681"/>
      <c r="DP73" s="688" t="s">
        <v>71</v>
      </c>
      <c r="DQ73" s="689"/>
      <c r="DR73" s="689"/>
      <c r="DS73" s="690"/>
      <c r="DT73" s="667"/>
      <c r="DU73" s="667"/>
      <c r="DV73" s="667"/>
      <c r="DW73" s="667"/>
      <c r="DX73" s="667"/>
      <c r="DY73" s="706"/>
      <c r="DZ73" s="669"/>
      <c r="EA73" s="667"/>
      <c r="EB73" s="677"/>
      <c r="EC73" s="682"/>
      <c r="ED73" s="680"/>
      <c r="EE73" s="681"/>
      <c r="EG73" s="688" t="s">
        <v>71</v>
      </c>
      <c r="EH73" s="689"/>
      <c r="EI73" s="689"/>
      <c r="EJ73" s="690"/>
      <c r="EK73" s="667"/>
      <c r="EL73" s="667"/>
      <c r="EM73" s="667"/>
      <c r="EN73" s="667"/>
      <c r="EO73" s="667"/>
      <c r="EP73" s="706"/>
      <c r="EQ73" s="669"/>
      <c r="ER73" s="667"/>
      <c r="ES73" s="677"/>
      <c r="ET73" s="682"/>
      <c r="EU73" s="680"/>
      <c r="EV73" s="681"/>
      <c r="EX73" s="688" t="s">
        <v>71</v>
      </c>
      <c r="EY73" s="689"/>
      <c r="EZ73" s="689"/>
      <c r="FA73" s="690"/>
      <c r="FB73" s="667"/>
      <c r="FC73" s="667"/>
      <c r="FD73" s="667"/>
      <c r="FE73" s="667"/>
      <c r="FF73" s="667"/>
      <c r="FG73" s="706"/>
      <c r="FH73" s="669"/>
      <c r="FI73" s="667"/>
      <c r="FJ73" s="677"/>
      <c r="FK73" s="682"/>
      <c r="FL73" s="680"/>
      <c r="FM73" s="681"/>
    </row>
    <row r="74" spans="1:169" ht="15" customHeight="1">
      <c r="A74" s="664" t="s">
        <v>75</v>
      </c>
      <c r="B74" s="665"/>
      <c r="C74" s="665"/>
      <c r="D74" s="666"/>
      <c r="E74" s="667"/>
      <c r="F74" s="667"/>
      <c r="G74" s="667"/>
      <c r="H74" s="667"/>
      <c r="I74" s="668"/>
      <c r="J74" s="103" t="str">
        <f>IF(E74="","-",E73-E74)</f>
        <v>-</v>
      </c>
      <c r="K74" s="669"/>
      <c r="L74" s="667"/>
      <c r="M74" s="105" t="str">
        <f>IF(K74="","-",K73-K74)</f>
        <v>-</v>
      </c>
      <c r="N74" s="670" t="str">
        <f>IF(J74="-","-",IF(M74="-","-",M74-J74))</f>
        <v>-</v>
      </c>
      <c r="O74" s="670"/>
      <c r="P74" s="671"/>
      <c r="R74" s="664" t="s">
        <v>75</v>
      </c>
      <c r="S74" s="665"/>
      <c r="T74" s="665"/>
      <c r="U74" s="666"/>
      <c r="V74" s="667"/>
      <c r="W74" s="667"/>
      <c r="X74" s="667"/>
      <c r="Y74" s="667"/>
      <c r="Z74" s="668"/>
      <c r="AA74" s="103" t="str">
        <f>IF(V74="","-",V73-V74)</f>
        <v>-</v>
      </c>
      <c r="AB74" s="669"/>
      <c r="AC74" s="667"/>
      <c r="AD74" s="105" t="str">
        <f>IF(AB74="","-",AB73-AB74)</f>
        <v>-</v>
      </c>
      <c r="AE74" s="670" t="str">
        <f>IF(AA74="-","-",IF(AD74="-","-",AD74-AA74))</f>
        <v>-</v>
      </c>
      <c r="AF74" s="670"/>
      <c r="AG74" s="671"/>
      <c r="AI74" s="664" t="s">
        <v>75</v>
      </c>
      <c r="AJ74" s="665"/>
      <c r="AK74" s="665"/>
      <c r="AL74" s="666"/>
      <c r="AM74" s="667"/>
      <c r="AN74" s="667"/>
      <c r="AO74" s="667"/>
      <c r="AP74" s="667"/>
      <c r="AQ74" s="668"/>
      <c r="AR74" s="103" t="str">
        <f>IF(AM74="","-",AM73-AM74)</f>
        <v>-</v>
      </c>
      <c r="AS74" s="669"/>
      <c r="AT74" s="667"/>
      <c r="AU74" s="105" t="str">
        <f>IF(AS74="","-",AS73-AS74)</f>
        <v>-</v>
      </c>
      <c r="AV74" s="670" t="str">
        <f>IF(AR74="-","-",IF(AU74="-","-",AU74-AR74))</f>
        <v>-</v>
      </c>
      <c r="AW74" s="670"/>
      <c r="AX74" s="671"/>
      <c r="AZ74" s="664" t="s">
        <v>75</v>
      </c>
      <c r="BA74" s="665"/>
      <c r="BB74" s="665"/>
      <c r="BC74" s="666"/>
      <c r="BD74" s="667"/>
      <c r="BE74" s="667"/>
      <c r="BF74" s="667"/>
      <c r="BG74" s="667"/>
      <c r="BH74" s="668"/>
      <c r="BI74" s="103" t="str">
        <f>IF(BD74="","-",BD73-BD74)</f>
        <v>-</v>
      </c>
      <c r="BJ74" s="669"/>
      <c r="BK74" s="667"/>
      <c r="BL74" s="105" t="str">
        <f>IF(BJ74="","-",BJ73-BJ74)</f>
        <v>-</v>
      </c>
      <c r="BM74" s="670" t="str">
        <f>IF(BI74="-","-",IF(BL74="-","-",BL74-BI74))</f>
        <v>-</v>
      </c>
      <c r="BN74" s="670"/>
      <c r="BO74" s="671"/>
      <c r="BQ74" s="664" t="s">
        <v>75</v>
      </c>
      <c r="BR74" s="665"/>
      <c r="BS74" s="665"/>
      <c r="BT74" s="666"/>
      <c r="BU74" s="667"/>
      <c r="BV74" s="667"/>
      <c r="BW74" s="667"/>
      <c r="BX74" s="667"/>
      <c r="BY74" s="668"/>
      <c r="BZ74" s="103" t="str">
        <f>IF(BU74="","-",BU73-BU74)</f>
        <v>-</v>
      </c>
      <c r="CA74" s="669"/>
      <c r="CB74" s="667"/>
      <c r="CC74" s="105" t="str">
        <f>IF(CA74="","-",CA73-CA74)</f>
        <v>-</v>
      </c>
      <c r="CD74" s="670" t="str">
        <f>IF(BZ74="-","-",IF(CC74="-","-",CC74-BZ74))</f>
        <v>-</v>
      </c>
      <c r="CE74" s="670"/>
      <c r="CF74" s="671"/>
      <c r="CH74" s="664" t="s">
        <v>75</v>
      </c>
      <c r="CI74" s="665"/>
      <c r="CJ74" s="665"/>
      <c r="CK74" s="666"/>
      <c r="CL74" s="667"/>
      <c r="CM74" s="667"/>
      <c r="CN74" s="667"/>
      <c r="CO74" s="667"/>
      <c r="CP74" s="668"/>
      <c r="CQ74" s="103" t="str">
        <f>IF(CL74="","-",CL73-CL74)</f>
        <v>-</v>
      </c>
      <c r="CR74" s="669"/>
      <c r="CS74" s="667"/>
      <c r="CT74" s="105" t="str">
        <f>IF(CR74="","-",CR73-CR74)</f>
        <v>-</v>
      </c>
      <c r="CU74" s="670" t="str">
        <f>IF(CQ74="-","-",IF(CT74="-","-",CT74-CQ74))</f>
        <v>-</v>
      </c>
      <c r="CV74" s="670"/>
      <c r="CW74" s="671"/>
      <c r="CY74" s="664" t="s">
        <v>75</v>
      </c>
      <c r="CZ74" s="665"/>
      <c r="DA74" s="665"/>
      <c r="DB74" s="666"/>
      <c r="DC74" s="667"/>
      <c r="DD74" s="667"/>
      <c r="DE74" s="667"/>
      <c r="DF74" s="667"/>
      <c r="DG74" s="668"/>
      <c r="DH74" s="103" t="str">
        <f>IF(DC74="","-",DC73-DC74)</f>
        <v>-</v>
      </c>
      <c r="DI74" s="669"/>
      <c r="DJ74" s="667"/>
      <c r="DK74" s="105" t="str">
        <f>IF(DI74="","-",DI73-DI74)</f>
        <v>-</v>
      </c>
      <c r="DL74" s="670" t="str">
        <f>IF(DH74="-","-",IF(DK74="-","-",DK74-DH74))</f>
        <v>-</v>
      </c>
      <c r="DM74" s="670"/>
      <c r="DN74" s="671"/>
      <c r="DP74" s="664" t="s">
        <v>75</v>
      </c>
      <c r="DQ74" s="665"/>
      <c r="DR74" s="665"/>
      <c r="DS74" s="666"/>
      <c r="DT74" s="667"/>
      <c r="DU74" s="667"/>
      <c r="DV74" s="667"/>
      <c r="DW74" s="667"/>
      <c r="DX74" s="668"/>
      <c r="DY74" s="103" t="str">
        <f>IF(DT74="","-",DT73-DT74)</f>
        <v>-</v>
      </c>
      <c r="DZ74" s="669"/>
      <c r="EA74" s="667"/>
      <c r="EB74" s="105" t="str">
        <f>IF(DZ74="","-",DZ73-DZ74)</f>
        <v>-</v>
      </c>
      <c r="EC74" s="670" t="str">
        <f>IF(DY74="-","-",IF(EB74="-","-",EB74-DY74))</f>
        <v>-</v>
      </c>
      <c r="ED74" s="670"/>
      <c r="EE74" s="671"/>
      <c r="EG74" s="664" t="s">
        <v>75</v>
      </c>
      <c r="EH74" s="665"/>
      <c r="EI74" s="665"/>
      <c r="EJ74" s="666"/>
      <c r="EK74" s="667"/>
      <c r="EL74" s="667"/>
      <c r="EM74" s="667"/>
      <c r="EN74" s="667"/>
      <c r="EO74" s="668"/>
      <c r="EP74" s="103" t="str">
        <f>IF(EK74="","-",EK73-EK74)</f>
        <v>-</v>
      </c>
      <c r="EQ74" s="669"/>
      <c r="ER74" s="667"/>
      <c r="ES74" s="105" t="str">
        <f>IF(EQ74="","-",EQ73-EQ74)</f>
        <v>-</v>
      </c>
      <c r="ET74" s="670" t="str">
        <f>IF(EP74="-","-",IF(ES74="-","-",ES74-EP74))</f>
        <v>-</v>
      </c>
      <c r="EU74" s="670"/>
      <c r="EV74" s="671"/>
      <c r="EX74" s="664" t="s">
        <v>75</v>
      </c>
      <c r="EY74" s="665"/>
      <c r="EZ74" s="665"/>
      <c r="FA74" s="666"/>
      <c r="FB74" s="667"/>
      <c r="FC74" s="667"/>
      <c r="FD74" s="667"/>
      <c r="FE74" s="667"/>
      <c r="FF74" s="668"/>
      <c r="FG74" s="103" t="str">
        <f>IF(FB74="","-",FB73-FB74)</f>
        <v>-</v>
      </c>
      <c r="FH74" s="669"/>
      <c r="FI74" s="667"/>
      <c r="FJ74" s="105" t="str">
        <f>IF(FH74="","-",FH73-FH74)</f>
        <v>-</v>
      </c>
      <c r="FK74" s="670" t="str">
        <f>IF(FG74="-","-",IF(FJ74="-","-",FJ74-FG74))</f>
        <v>-</v>
      </c>
      <c r="FL74" s="670"/>
      <c r="FM74" s="671"/>
    </row>
    <row r="75" spans="1:169" ht="15" customHeight="1">
      <c r="A75" s="664" t="s">
        <v>72</v>
      </c>
      <c r="B75" s="665"/>
      <c r="C75" s="665"/>
      <c r="D75" s="666"/>
      <c r="E75" s="667"/>
      <c r="F75" s="667"/>
      <c r="G75" s="667"/>
      <c r="H75" s="667"/>
      <c r="I75" s="668"/>
      <c r="J75" s="103" t="str">
        <f>IF(E75="","-",E73-E75)</f>
        <v>-</v>
      </c>
      <c r="K75" s="669"/>
      <c r="L75" s="667"/>
      <c r="M75" s="106" t="str">
        <f>IF(K75="","-",K73-K75)</f>
        <v>-</v>
      </c>
      <c r="N75" s="670" t="str">
        <f>IF(J75="-","-",IF(M75="-","-",M75-J75))</f>
        <v>-</v>
      </c>
      <c r="O75" s="670"/>
      <c r="P75" s="671"/>
      <c r="R75" s="664" t="s">
        <v>72</v>
      </c>
      <c r="S75" s="665"/>
      <c r="T75" s="665"/>
      <c r="U75" s="666"/>
      <c r="V75" s="667"/>
      <c r="W75" s="667"/>
      <c r="X75" s="667"/>
      <c r="Y75" s="667"/>
      <c r="Z75" s="668"/>
      <c r="AA75" s="103" t="str">
        <f>IF(V75="","-",V73-V75)</f>
        <v>-</v>
      </c>
      <c r="AB75" s="669"/>
      <c r="AC75" s="667"/>
      <c r="AD75" s="106" t="str">
        <f>IF(AB75="","-",AB73-AB75)</f>
        <v>-</v>
      </c>
      <c r="AE75" s="670" t="str">
        <f>IF(AA75="-","-",IF(AD75="-","-",AD75-AA75))</f>
        <v>-</v>
      </c>
      <c r="AF75" s="670"/>
      <c r="AG75" s="671"/>
      <c r="AI75" s="664" t="s">
        <v>72</v>
      </c>
      <c r="AJ75" s="665"/>
      <c r="AK75" s="665"/>
      <c r="AL75" s="666"/>
      <c r="AM75" s="667"/>
      <c r="AN75" s="667"/>
      <c r="AO75" s="667"/>
      <c r="AP75" s="667"/>
      <c r="AQ75" s="668"/>
      <c r="AR75" s="103" t="str">
        <f>IF(AM75="","-",AM73-AM75)</f>
        <v>-</v>
      </c>
      <c r="AS75" s="669"/>
      <c r="AT75" s="667"/>
      <c r="AU75" s="106" t="str">
        <f>IF(AS75="","-",AS73-AS75)</f>
        <v>-</v>
      </c>
      <c r="AV75" s="670" t="str">
        <f>IF(AR75="-","-",IF(AU75="-","-",AU75-AR75))</f>
        <v>-</v>
      </c>
      <c r="AW75" s="670"/>
      <c r="AX75" s="671"/>
      <c r="AZ75" s="664" t="s">
        <v>72</v>
      </c>
      <c r="BA75" s="665"/>
      <c r="BB75" s="665"/>
      <c r="BC75" s="666"/>
      <c r="BD75" s="667"/>
      <c r="BE75" s="667"/>
      <c r="BF75" s="667"/>
      <c r="BG75" s="667"/>
      <c r="BH75" s="668"/>
      <c r="BI75" s="103" t="str">
        <f>IF(BD75="","-",BD73-BD75)</f>
        <v>-</v>
      </c>
      <c r="BJ75" s="669"/>
      <c r="BK75" s="667"/>
      <c r="BL75" s="106" t="str">
        <f>IF(BJ75="","-",BJ73-BJ75)</f>
        <v>-</v>
      </c>
      <c r="BM75" s="670" t="str">
        <f>IF(BI75="-","-",IF(BL75="-","-",BL75-BI75))</f>
        <v>-</v>
      </c>
      <c r="BN75" s="670"/>
      <c r="BO75" s="671"/>
      <c r="BQ75" s="664" t="s">
        <v>72</v>
      </c>
      <c r="BR75" s="665"/>
      <c r="BS75" s="665"/>
      <c r="BT75" s="666"/>
      <c r="BU75" s="667"/>
      <c r="BV75" s="667"/>
      <c r="BW75" s="667"/>
      <c r="BX75" s="667"/>
      <c r="BY75" s="668"/>
      <c r="BZ75" s="103" t="str">
        <f>IF(BU75="","-",BU73-BU75)</f>
        <v>-</v>
      </c>
      <c r="CA75" s="669"/>
      <c r="CB75" s="667"/>
      <c r="CC75" s="106" t="str">
        <f>IF(CA75="","-",CA73-CA75)</f>
        <v>-</v>
      </c>
      <c r="CD75" s="670" t="str">
        <f>IF(BZ75="-","-",IF(CC75="-","-",CC75-BZ75))</f>
        <v>-</v>
      </c>
      <c r="CE75" s="670"/>
      <c r="CF75" s="671"/>
      <c r="CH75" s="664" t="s">
        <v>72</v>
      </c>
      <c r="CI75" s="665"/>
      <c r="CJ75" s="665"/>
      <c r="CK75" s="666"/>
      <c r="CL75" s="667"/>
      <c r="CM75" s="667"/>
      <c r="CN75" s="667"/>
      <c r="CO75" s="667"/>
      <c r="CP75" s="668"/>
      <c r="CQ75" s="103" t="str">
        <f>IF(CL75="","-",CL73-CL75)</f>
        <v>-</v>
      </c>
      <c r="CR75" s="669"/>
      <c r="CS75" s="667"/>
      <c r="CT75" s="106" t="str">
        <f>IF(CR75="","-",CR73-CR75)</f>
        <v>-</v>
      </c>
      <c r="CU75" s="670" t="str">
        <f>IF(CQ75="-","-",IF(CT75="-","-",CT75-CQ75))</f>
        <v>-</v>
      </c>
      <c r="CV75" s="670"/>
      <c r="CW75" s="671"/>
      <c r="CY75" s="664" t="s">
        <v>72</v>
      </c>
      <c r="CZ75" s="665"/>
      <c r="DA75" s="665"/>
      <c r="DB75" s="666"/>
      <c r="DC75" s="667"/>
      <c r="DD75" s="667"/>
      <c r="DE75" s="667"/>
      <c r="DF75" s="667"/>
      <c r="DG75" s="668"/>
      <c r="DH75" s="103" t="str">
        <f>IF(DC75="","-",DC73-DC75)</f>
        <v>-</v>
      </c>
      <c r="DI75" s="669"/>
      <c r="DJ75" s="667"/>
      <c r="DK75" s="106" t="str">
        <f>IF(DI75="","-",DI73-DI75)</f>
        <v>-</v>
      </c>
      <c r="DL75" s="670" t="str">
        <f>IF(DH75="-","-",IF(DK75="-","-",DK75-DH75))</f>
        <v>-</v>
      </c>
      <c r="DM75" s="670"/>
      <c r="DN75" s="671"/>
      <c r="DP75" s="664" t="s">
        <v>72</v>
      </c>
      <c r="DQ75" s="665"/>
      <c r="DR75" s="665"/>
      <c r="DS75" s="666"/>
      <c r="DT75" s="667"/>
      <c r="DU75" s="667"/>
      <c r="DV75" s="667"/>
      <c r="DW75" s="667"/>
      <c r="DX75" s="668"/>
      <c r="DY75" s="103" t="str">
        <f>IF(DT75="","-",DT73-DT75)</f>
        <v>-</v>
      </c>
      <c r="DZ75" s="669"/>
      <c r="EA75" s="667"/>
      <c r="EB75" s="106" t="str">
        <f>IF(DZ75="","-",DZ73-DZ75)</f>
        <v>-</v>
      </c>
      <c r="EC75" s="670" t="str">
        <f>IF(DY75="-","-",IF(EB75="-","-",EB75-DY75))</f>
        <v>-</v>
      </c>
      <c r="ED75" s="670"/>
      <c r="EE75" s="671"/>
      <c r="EG75" s="664" t="s">
        <v>72</v>
      </c>
      <c r="EH75" s="665"/>
      <c r="EI75" s="665"/>
      <c r="EJ75" s="666"/>
      <c r="EK75" s="667"/>
      <c r="EL75" s="667"/>
      <c r="EM75" s="667"/>
      <c r="EN75" s="667"/>
      <c r="EO75" s="668"/>
      <c r="EP75" s="103" t="str">
        <f>IF(EK75="","-",EK73-EK75)</f>
        <v>-</v>
      </c>
      <c r="EQ75" s="669"/>
      <c r="ER75" s="667"/>
      <c r="ES75" s="106" t="str">
        <f>IF(EQ75="","-",EQ73-EQ75)</f>
        <v>-</v>
      </c>
      <c r="ET75" s="670" t="str">
        <f>IF(EP75="-","-",IF(ES75="-","-",ES75-EP75))</f>
        <v>-</v>
      </c>
      <c r="EU75" s="670"/>
      <c r="EV75" s="671"/>
      <c r="EX75" s="664" t="s">
        <v>72</v>
      </c>
      <c r="EY75" s="665"/>
      <c r="EZ75" s="665"/>
      <c r="FA75" s="666"/>
      <c r="FB75" s="667"/>
      <c r="FC75" s="667"/>
      <c r="FD75" s="667"/>
      <c r="FE75" s="667"/>
      <c r="FF75" s="668"/>
      <c r="FG75" s="103" t="str">
        <f>IF(FB75="","-",FB73-FB75)</f>
        <v>-</v>
      </c>
      <c r="FH75" s="669"/>
      <c r="FI75" s="667"/>
      <c r="FJ75" s="106" t="str">
        <f>IF(FH75="","-",FH73-FH75)</f>
        <v>-</v>
      </c>
      <c r="FK75" s="670" t="str">
        <f>IF(FG75="-","-",IF(FJ75="-","-",FJ75-FG75))</f>
        <v>-</v>
      </c>
      <c r="FL75" s="670"/>
      <c r="FM75" s="671"/>
    </row>
    <row r="76" spans="1:169" ht="15" customHeight="1">
      <c r="A76" s="664" t="s">
        <v>73</v>
      </c>
      <c r="B76" s="665"/>
      <c r="C76" s="665"/>
      <c r="D76" s="666"/>
      <c r="E76" s="667"/>
      <c r="F76" s="667"/>
      <c r="G76" s="667"/>
      <c r="H76" s="667"/>
      <c r="I76" s="668"/>
      <c r="J76" s="103" t="str">
        <f>IF(E76="","-",E73-E76)</f>
        <v>-</v>
      </c>
      <c r="K76" s="669"/>
      <c r="L76" s="667"/>
      <c r="M76" s="106" t="str">
        <f>IF(K76="","-",K73-K76)</f>
        <v>-</v>
      </c>
      <c r="N76" s="670" t="str">
        <f>IF(J76="-","-",IF(M76="-","-",M76-J76))</f>
        <v>-</v>
      </c>
      <c r="O76" s="670"/>
      <c r="P76" s="671"/>
      <c r="R76" s="664" t="s">
        <v>73</v>
      </c>
      <c r="S76" s="665"/>
      <c r="T76" s="665"/>
      <c r="U76" s="666"/>
      <c r="V76" s="667"/>
      <c r="W76" s="667"/>
      <c r="X76" s="667"/>
      <c r="Y76" s="667"/>
      <c r="Z76" s="668"/>
      <c r="AA76" s="103" t="str">
        <f>IF(V76="","-",V73-V76)</f>
        <v>-</v>
      </c>
      <c r="AB76" s="669"/>
      <c r="AC76" s="667"/>
      <c r="AD76" s="106" t="str">
        <f>IF(AB76="","-",AB73-AB76)</f>
        <v>-</v>
      </c>
      <c r="AE76" s="670" t="str">
        <f>IF(AA76="-","-",IF(AD76="-","-",AD76-AA76))</f>
        <v>-</v>
      </c>
      <c r="AF76" s="670"/>
      <c r="AG76" s="671"/>
      <c r="AI76" s="664" t="s">
        <v>73</v>
      </c>
      <c r="AJ76" s="665"/>
      <c r="AK76" s="665"/>
      <c r="AL76" s="666"/>
      <c r="AM76" s="667"/>
      <c r="AN76" s="667"/>
      <c r="AO76" s="667"/>
      <c r="AP76" s="667"/>
      <c r="AQ76" s="668"/>
      <c r="AR76" s="103" t="str">
        <f>IF(AM76="","-",AM73-AM76)</f>
        <v>-</v>
      </c>
      <c r="AS76" s="669"/>
      <c r="AT76" s="667"/>
      <c r="AU76" s="106" t="str">
        <f>IF(AS76="","-",AS73-AS76)</f>
        <v>-</v>
      </c>
      <c r="AV76" s="670" t="str">
        <f>IF(AR76="-","-",IF(AU76="-","-",AU76-AR76))</f>
        <v>-</v>
      </c>
      <c r="AW76" s="670"/>
      <c r="AX76" s="671"/>
      <c r="AZ76" s="664" t="s">
        <v>73</v>
      </c>
      <c r="BA76" s="665"/>
      <c r="BB76" s="665"/>
      <c r="BC76" s="666"/>
      <c r="BD76" s="667"/>
      <c r="BE76" s="667"/>
      <c r="BF76" s="667"/>
      <c r="BG76" s="667"/>
      <c r="BH76" s="668"/>
      <c r="BI76" s="103" t="str">
        <f>IF(BD76="","-",BD73-BD76)</f>
        <v>-</v>
      </c>
      <c r="BJ76" s="669"/>
      <c r="BK76" s="667"/>
      <c r="BL76" s="106" t="str">
        <f>IF(BJ76="","-",BJ73-BJ76)</f>
        <v>-</v>
      </c>
      <c r="BM76" s="670" t="str">
        <f>IF(BI76="-","-",IF(BL76="-","-",BL76-BI76))</f>
        <v>-</v>
      </c>
      <c r="BN76" s="670"/>
      <c r="BO76" s="671"/>
      <c r="BQ76" s="664" t="s">
        <v>73</v>
      </c>
      <c r="BR76" s="665"/>
      <c r="BS76" s="665"/>
      <c r="BT76" s="666"/>
      <c r="BU76" s="667"/>
      <c r="BV76" s="667"/>
      <c r="BW76" s="667"/>
      <c r="BX76" s="667"/>
      <c r="BY76" s="668"/>
      <c r="BZ76" s="103" t="str">
        <f>IF(BU76="","-",BU73-BU76)</f>
        <v>-</v>
      </c>
      <c r="CA76" s="669"/>
      <c r="CB76" s="667"/>
      <c r="CC76" s="106" t="str">
        <f>IF(CA76="","-",CA73-CA76)</f>
        <v>-</v>
      </c>
      <c r="CD76" s="670" t="str">
        <f>IF(BZ76="-","-",IF(CC76="-","-",CC76-BZ76))</f>
        <v>-</v>
      </c>
      <c r="CE76" s="670"/>
      <c r="CF76" s="671"/>
      <c r="CH76" s="664" t="s">
        <v>73</v>
      </c>
      <c r="CI76" s="665"/>
      <c r="CJ76" s="665"/>
      <c r="CK76" s="666"/>
      <c r="CL76" s="667"/>
      <c r="CM76" s="667"/>
      <c r="CN76" s="667"/>
      <c r="CO76" s="667"/>
      <c r="CP76" s="668"/>
      <c r="CQ76" s="103" t="str">
        <f>IF(CL76="","-",CL73-CL76)</f>
        <v>-</v>
      </c>
      <c r="CR76" s="669"/>
      <c r="CS76" s="667"/>
      <c r="CT76" s="106" t="str">
        <f>IF(CR76="","-",CR73-CR76)</f>
        <v>-</v>
      </c>
      <c r="CU76" s="670" t="str">
        <f>IF(CQ76="-","-",IF(CT76="-","-",CT76-CQ76))</f>
        <v>-</v>
      </c>
      <c r="CV76" s="670"/>
      <c r="CW76" s="671"/>
      <c r="CY76" s="664" t="s">
        <v>73</v>
      </c>
      <c r="CZ76" s="665"/>
      <c r="DA76" s="665"/>
      <c r="DB76" s="666"/>
      <c r="DC76" s="667"/>
      <c r="DD76" s="667"/>
      <c r="DE76" s="667"/>
      <c r="DF76" s="667"/>
      <c r="DG76" s="668"/>
      <c r="DH76" s="103" t="str">
        <f>IF(DC76="","-",DC73-DC76)</f>
        <v>-</v>
      </c>
      <c r="DI76" s="669"/>
      <c r="DJ76" s="667"/>
      <c r="DK76" s="106" t="str">
        <f>IF(DI76="","-",DI73-DI76)</f>
        <v>-</v>
      </c>
      <c r="DL76" s="670" t="str">
        <f>IF(DH76="-","-",IF(DK76="-","-",DK76-DH76))</f>
        <v>-</v>
      </c>
      <c r="DM76" s="670"/>
      <c r="DN76" s="671"/>
      <c r="DP76" s="664" t="s">
        <v>73</v>
      </c>
      <c r="DQ76" s="665"/>
      <c r="DR76" s="665"/>
      <c r="DS76" s="666"/>
      <c r="DT76" s="667"/>
      <c r="DU76" s="667"/>
      <c r="DV76" s="667"/>
      <c r="DW76" s="667"/>
      <c r="DX76" s="668"/>
      <c r="DY76" s="103" t="str">
        <f>IF(DT76="","-",DT73-DT76)</f>
        <v>-</v>
      </c>
      <c r="DZ76" s="669"/>
      <c r="EA76" s="667"/>
      <c r="EB76" s="106" t="str">
        <f>IF(DZ76="","-",DZ73-DZ76)</f>
        <v>-</v>
      </c>
      <c r="EC76" s="670" t="str">
        <f>IF(DY76="-","-",IF(EB76="-","-",EB76-DY76))</f>
        <v>-</v>
      </c>
      <c r="ED76" s="670"/>
      <c r="EE76" s="671"/>
      <c r="EG76" s="664" t="s">
        <v>73</v>
      </c>
      <c r="EH76" s="665"/>
      <c r="EI76" s="665"/>
      <c r="EJ76" s="666"/>
      <c r="EK76" s="667"/>
      <c r="EL76" s="667"/>
      <c r="EM76" s="667"/>
      <c r="EN76" s="667"/>
      <c r="EO76" s="668"/>
      <c r="EP76" s="103" t="str">
        <f>IF(EK76="","-",EK73-EK76)</f>
        <v>-</v>
      </c>
      <c r="EQ76" s="669"/>
      <c r="ER76" s="667"/>
      <c r="ES76" s="106" t="str">
        <f>IF(EQ76="","-",EQ73-EQ76)</f>
        <v>-</v>
      </c>
      <c r="ET76" s="670" t="str">
        <f>IF(EP76="-","-",IF(ES76="-","-",ES76-EP76))</f>
        <v>-</v>
      </c>
      <c r="EU76" s="670"/>
      <c r="EV76" s="671"/>
      <c r="EX76" s="664" t="s">
        <v>73</v>
      </c>
      <c r="EY76" s="665"/>
      <c r="EZ76" s="665"/>
      <c r="FA76" s="666"/>
      <c r="FB76" s="667"/>
      <c r="FC76" s="667"/>
      <c r="FD76" s="667"/>
      <c r="FE76" s="667"/>
      <c r="FF76" s="668"/>
      <c r="FG76" s="103" t="str">
        <f>IF(FB76="","-",FB73-FB76)</f>
        <v>-</v>
      </c>
      <c r="FH76" s="669"/>
      <c r="FI76" s="667"/>
      <c r="FJ76" s="106" t="str">
        <f>IF(FH76="","-",FH73-FH76)</f>
        <v>-</v>
      </c>
      <c r="FK76" s="670" t="str">
        <f>IF(FG76="-","-",IF(FJ76="-","-",FJ76-FG76))</f>
        <v>-</v>
      </c>
      <c r="FL76" s="670"/>
      <c r="FM76" s="671"/>
    </row>
    <row r="77" spans="1:169" ht="15" customHeight="1" thickBot="1">
      <c r="A77" s="672" t="s">
        <v>74</v>
      </c>
      <c r="B77" s="673"/>
      <c r="C77" s="673"/>
      <c r="D77" s="674"/>
      <c r="E77" s="667"/>
      <c r="F77" s="667"/>
      <c r="G77" s="667"/>
      <c r="H77" s="667"/>
      <c r="I77" s="668"/>
      <c r="J77" s="103" t="str">
        <f>IF(E77="","-",E73-E77)</f>
        <v>-</v>
      </c>
      <c r="K77" s="669"/>
      <c r="L77" s="667"/>
      <c r="M77" s="106" t="str">
        <f>IF(K77="","-",K73-K77)</f>
        <v>-</v>
      </c>
      <c r="N77" s="670" t="str">
        <f>IF(J77="-","-",IF(M77="-","-",M77-J77))</f>
        <v>-</v>
      </c>
      <c r="O77" s="670"/>
      <c r="P77" s="671"/>
      <c r="R77" s="672" t="s">
        <v>74</v>
      </c>
      <c r="S77" s="673"/>
      <c r="T77" s="673"/>
      <c r="U77" s="674"/>
      <c r="V77" s="667"/>
      <c r="W77" s="667"/>
      <c r="X77" s="667"/>
      <c r="Y77" s="667"/>
      <c r="Z77" s="668"/>
      <c r="AA77" s="103" t="str">
        <f>IF(V77="","-",V73-V77)</f>
        <v>-</v>
      </c>
      <c r="AB77" s="669"/>
      <c r="AC77" s="667"/>
      <c r="AD77" s="106" t="str">
        <f>IF(AB77="","-",AB73-AB77)</f>
        <v>-</v>
      </c>
      <c r="AE77" s="670" t="str">
        <f>IF(AA77="-","-",IF(AD77="-","-",AD77-AA77))</f>
        <v>-</v>
      </c>
      <c r="AF77" s="670"/>
      <c r="AG77" s="671"/>
      <c r="AI77" s="672" t="s">
        <v>74</v>
      </c>
      <c r="AJ77" s="673"/>
      <c r="AK77" s="673"/>
      <c r="AL77" s="674"/>
      <c r="AM77" s="667"/>
      <c r="AN77" s="667"/>
      <c r="AO77" s="667"/>
      <c r="AP77" s="667"/>
      <c r="AQ77" s="668"/>
      <c r="AR77" s="103" t="str">
        <f>IF(AM77="","-",AM73-AM77)</f>
        <v>-</v>
      </c>
      <c r="AS77" s="669"/>
      <c r="AT77" s="667"/>
      <c r="AU77" s="106" t="str">
        <f>IF(AS77="","-",AS73-AS77)</f>
        <v>-</v>
      </c>
      <c r="AV77" s="670" t="str">
        <f>IF(AR77="-","-",IF(AU77="-","-",AU77-AR77))</f>
        <v>-</v>
      </c>
      <c r="AW77" s="670"/>
      <c r="AX77" s="671"/>
      <c r="AZ77" s="672" t="s">
        <v>74</v>
      </c>
      <c r="BA77" s="673"/>
      <c r="BB77" s="673"/>
      <c r="BC77" s="674"/>
      <c r="BD77" s="667"/>
      <c r="BE77" s="667"/>
      <c r="BF77" s="667"/>
      <c r="BG77" s="667"/>
      <c r="BH77" s="668"/>
      <c r="BI77" s="103" t="str">
        <f>IF(BD77="","-",BD73-BD77)</f>
        <v>-</v>
      </c>
      <c r="BJ77" s="669"/>
      <c r="BK77" s="667"/>
      <c r="BL77" s="106" t="str">
        <f>IF(BJ77="","-",BJ73-BJ77)</f>
        <v>-</v>
      </c>
      <c r="BM77" s="670" t="str">
        <f>IF(BI77="-","-",IF(BL77="-","-",BL77-BI77))</f>
        <v>-</v>
      </c>
      <c r="BN77" s="670"/>
      <c r="BO77" s="671"/>
      <c r="BQ77" s="672" t="s">
        <v>74</v>
      </c>
      <c r="BR77" s="673"/>
      <c r="BS77" s="673"/>
      <c r="BT77" s="674"/>
      <c r="BU77" s="667"/>
      <c r="BV77" s="667"/>
      <c r="BW77" s="667"/>
      <c r="BX77" s="667"/>
      <c r="BY77" s="668"/>
      <c r="BZ77" s="103" t="str">
        <f>IF(BU77="","-",BU73-BU77)</f>
        <v>-</v>
      </c>
      <c r="CA77" s="669"/>
      <c r="CB77" s="667"/>
      <c r="CC77" s="106" t="str">
        <f>IF(CA77="","-",CA73-CA77)</f>
        <v>-</v>
      </c>
      <c r="CD77" s="670" t="str">
        <f>IF(BZ77="-","-",IF(CC77="-","-",CC77-BZ77))</f>
        <v>-</v>
      </c>
      <c r="CE77" s="670"/>
      <c r="CF77" s="671"/>
      <c r="CH77" s="672" t="s">
        <v>74</v>
      </c>
      <c r="CI77" s="673"/>
      <c r="CJ77" s="673"/>
      <c r="CK77" s="674"/>
      <c r="CL77" s="667"/>
      <c r="CM77" s="667"/>
      <c r="CN77" s="667"/>
      <c r="CO77" s="667"/>
      <c r="CP77" s="668"/>
      <c r="CQ77" s="103" t="str">
        <f>IF(CL77="","-",CL73-CL77)</f>
        <v>-</v>
      </c>
      <c r="CR77" s="669"/>
      <c r="CS77" s="667"/>
      <c r="CT77" s="106" t="str">
        <f>IF(CR77="","-",CR73-CR77)</f>
        <v>-</v>
      </c>
      <c r="CU77" s="670" t="str">
        <f>IF(CQ77="-","-",IF(CT77="-","-",CT77-CQ77))</f>
        <v>-</v>
      </c>
      <c r="CV77" s="670"/>
      <c r="CW77" s="671"/>
      <c r="CY77" s="672" t="s">
        <v>74</v>
      </c>
      <c r="CZ77" s="673"/>
      <c r="DA77" s="673"/>
      <c r="DB77" s="674"/>
      <c r="DC77" s="667"/>
      <c r="DD77" s="667"/>
      <c r="DE77" s="667"/>
      <c r="DF77" s="667"/>
      <c r="DG77" s="668"/>
      <c r="DH77" s="103" t="str">
        <f>IF(DC77="","-",DC73-DC77)</f>
        <v>-</v>
      </c>
      <c r="DI77" s="669"/>
      <c r="DJ77" s="667"/>
      <c r="DK77" s="106" t="str">
        <f>IF(DI77="","-",DI73-DI77)</f>
        <v>-</v>
      </c>
      <c r="DL77" s="670" t="str">
        <f>IF(DH77="-","-",IF(DK77="-","-",DK77-DH77))</f>
        <v>-</v>
      </c>
      <c r="DM77" s="670"/>
      <c r="DN77" s="671"/>
      <c r="DP77" s="672" t="s">
        <v>74</v>
      </c>
      <c r="DQ77" s="673"/>
      <c r="DR77" s="673"/>
      <c r="DS77" s="674"/>
      <c r="DT77" s="667"/>
      <c r="DU77" s="667"/>
      <c r="DV77" s="667"/>
      <c r="DW77" s="667"/>
      <c r="DX77" s="668"/>
      <c r="DY77" s="103" t="str">
        <f>IF(DT77="","-",DT73-DT77)</f>
        <v>-</v>
      </c>
      <c r="DZ77" s="669"/>
      <c r="EA77" s="667"/>
      <c r="EB77" s="106" t="str">
        <f>IF(DZ77="","-",DZ73-DZ77)</f>
        <v>-</v>
      </c>
      <c r="EC77" s="670" t="str">
        <f>IF(DY77="-","-",IF(EB77="-","-",EB77-DY77))</f>
        <v>-</v>
      </c>
      <c r="ED77" s="670"/>
      <c r="EE77" s="671"/>
      <c r="EG77" s="672" t="s">
        <v>74</v>
      </c>
      <c r="EH77" s="673"/>
      <c r="EI77" s="673"/>
      <c r="EJ77" s="674"/>
      <c r="EK77" s="667"/>
      <c r="EL77" s="667"/>
      <c r="EM77" s="667"/>
      <c r="EN77" s="667"/>
      <c r="EO77" s="668"/>
      <c r="EP77" s="103" t="str">
        <f>IF(EK77="","-",EK73-EK77)</f>
        <v>-</v>
      </c>
      <c r="EQ77" s="669"/>
      <c r="ER77" s="667"/>
      <c r="ES77" s="106" t="str">
        <f>IF(EQ77="","-",EQ73-EQ77)</f>
        <v>-</v>
      </c>
      <c r="ET77" s="670" t="str">
        <f>IF(EP77="-","-",IF(ES77="-","-",ES77-EP77))</f>
        <v>-</v>
      </c>
      <c r="EU77" s="670"/>
      <c r="EV77" s="671"/>
      <c r="EX77" s="672" t="s">
        <v>74</v>
      </c>
      <c r="EY77" s="673"/>
      <c r="EZ77" s="673"/>
      <c r="FA77" s="674"/>
      <c r="FB77" s="667"/>
      <c r="FC77" s="667"/>
      <c r="FD77" s="667"/>
      <c r="FE77" s="667"/>
      <c r="FF77" s="668"/>
      <c r="FG77" s="103" t="str">
        <f>IF(FB77="","-",FB73-FB77)</f>
        <v>-</v>
      </c>
      <c r="FH77" s="669"/>
      <c r="FI77" s="667"/>
      <c r="FJ77" s="106" t="str">
        <f>IF(FH77="","-",FH73-FH77)</f>
        <v>-</v>
      </c>
      <c r="FK77" s="670" t="str">
        <f>IF(FG77="-","-",IF(FJ77="-","-",FJ77-FG77))</f>
        <v>-</v>
      </c>
      <c r="FL77" s="670"/>
      <c r="FM77" s="671"/>
    </row>
    <row r="78" spans="1:169" ht="15" customHeight="1" thickBot="1">
      <c r="A78" s="634" t="s">
        <v>277</v>
      </c>
      <c r="B78" s="635"/>
      <c r="C78" s="635"/>
      <c r="D78" s="635"/>
      <c r="E78" s="635"/>
      <c r="F78" s="635"/>
      <c r="G78" s="635"/>
      <c r="H78" s="635"/>
      <c r="I78" s="636"/>
      <c r="J78" s="104" t="str">
        <f>IF(E74="","-",MAX(ABS(J74),ABS(J75),ABS(J76),ABS(J77)))</f>
        <v>-</v>
      </c>
      <c r="K78" s="114" t="s">
        <v>279</v>
      </c>
      <c r="L78" s="115"/>
      <c r="M78" s="193" t="str">
        <f>IF(K74="","-",MAX(ABS(M74),ABS(M75),ABS(M76),ABS(M77)))</f>
        <v>-</v>
      </c>
      <c r="N78" s="91"/>
      <c r="O78" s="92"/>
      <c r="P78" s="93"/>
      <c r="R78" s="634" t="s">
        <v>277</v>
      </c>
      <c r="S78" s="635"/>
      <c r="T78" s="635"/>
      <c r="U78" s="635"/>
      <c r="V78" s="635"/>
      <c r="W78" s="635"/>
      <c r="X78" s="635"/>
      <c r="Y78" s="635"/>
      <c r="Z78" s="636"/>
      <c r="AA78" s="193" t="str">
        <f>IF(V74="","-",MAX(ABS(AA74),ABS(AA75),ABS(AA76),ABS(AA77)))</f>
        <v>-</v>
      </c>
      <c r="AB78" s="114" t="s">
        <v>279</v>
      </c>
      <c r="AC78" s="115"/>
      <c r="AD78" s="193" t="str">
        <f>IF(AB74="","-",MAX(ABS(AD74),ABS(AD75),ABS(AD76),ABS(AD77)))</f>
        <v>-</v>
      </c>
      <c r="AE78" s="91"/>
      <c r="AF78" s="92"/>
      <c r="AG78" s="93"/>
      <c r="AI78" s="634" t="s">
        <v>277</v>
      </c>
      <c r="AJ78" s="635"/>
      <c r="AK78" s="635"/>
      <c r="AL78" s="635"/>
      <c r="AM78" s="635"/>
      <c r="AN78" s="635"/>
      <c r="AO78" s="635"/>
      <c r="AP78" s="635"/>
      <c r="AQ78" s="636"/>
      <c r="AR78" s="193" t="str">
        <f>IF(AM74="","-",MAX(ABS(AR74),ABS(AR75),ABS(AR76),ABS(AR77)))</f>
        <v>-</v>
      </c>
      <c r="AS78" s="114" t="s">
        <v>279</v>
      </c>
      <c r="AT78" s="115"/>
      <c r="AU78" s="193" t="str">
        <f>IF(AS74="","-",MAX(ABS(AU74),ABS(AU75),ABS(AU76),ABS(AU77)))</f>
        <v>-</v>
      </c>
      <c r="AV78" s="91"/>
      <c r="AW78" s="92"/>
      <c r="AX78" s="93"/>
      <c r="AZ78" s="634" t="s">
        <v>277</v>
      </c>
      <c r="BA78" s="635"/>
      <c r="BB78" s="635"/>
      <c r="BC78" s="635"/>
      <c r="BD78" s="635"/>
      <c r="BE78" s="635"/>
      <c r="BF78" s="635"/>
      <c r="BG78" s="635"/>
      <c r="BH78" s="636"/>
      <c r="BI78" s="193" t="str">
        <f>IF(BD74="","-",MAX(ABS(BI74),ABS(BI75),ABS(BI76),ABS(BI77)))</f>
        <v>-</v>
      </c>
      <c r="BJ78" s="114" t="s">
        <v>279</v>
      </c>
      <c r="BK78" s="115"/>
      <c r="BL78" s="193" t="str">
        <f>IF(BJ74="","-",MAX(ABS(BL74),ABS(BL75),ABS(BL76),ABS(BL77)))</f>
        <v>-</v>
      </c>
      <c r="BM78" s="91"/>
      <c r="BN78" s="92"/>
      <c r="BO78" s="93"/>
      <c r="BQ78" s="634" t="s">
        <v>277</v>
      </c>
      <c r="BR78" s="635"/>
      <c r="BS78" s="635"/>
      <c r="BT78" s="635"/>
      <c r="BU78" s="635"/>
      <c r="BV78" s="635"/>
      <c r="BW78" s="635"/>
      <c r="BX78" s="635"/>
      <c r="BY78" s="636"/>
      <c r="BZ78" s="193" t="str">
        <f>IF(BU74="","-",MAX(ABS(BZ74),ABS(BZ75),ABS(BZ76),ABS(BZ77)))</f>
        <v>-</v>
      </c>
      <c r="CA78" s="114" t="s">
        <v>279</v>
      </c>
      <c r="CB78" s="115"/>
      <c r="CC78" s="193" t="str">
        <f>IF(CA74="","-",MAX(ABS(CC74),ABS(CC75),ABS(CC76),ABS(CC77)))</f>
        <v>-</v>
      </c>
      <c r="CD78" s="91"/>
      <c r="CE78" s="92"/>
      <c r="CF78" s="93"/>
      <c r="CH78" s="634" t="s">
        <v>277</v>
      </c>
      <c r="CI78" s="635"/>
      <c r="CJ78" s="635"/>
      <c r="CK78" s="635"/>
      <c r="CL78" s="635"/>
      <c r="CM78" s="635"/>
      <c r="CN78" s="635"/>
      <c r="CO78" s="635"/>
      <c r="CP78" s="636"/>
      <c r="CQ78" s="193" t="str">
        <f>IF(CL74="","-",MAX(ABS(CQ74),ABS(CQ75),ABS(CQ76),ABS(CQ77)))</f>
        <v>-</v>
      </c>
      <c r="CR78" s="114" t="s">
        <v>279</v>
      </c>
      <c r="CS78" s="115"/>
      <c r="CT78" s="193" t="str">
        <f>IF(CR74="","-",MAX(ABS(CT74),ABS(CT75),ABS(CT76),ABS(CT77)))</f>
        <v>-</v>
      </c>
      <c r="CU78" s="91"/>
      <c r="CV78" s="92"/>
      <c r="CW78" s="93"/>
      <c r="CY78" s="634" t="s">
        <v>277</v>
      </c>
      <c r="CZ78" s="635"/>
      <c r="DA78" s="635"/>
      <c r="DB78" s="635"/>
      <c r="DC78" s="635"/>
      <c r="DD78" s="635"/>
      <c r="DE78" s="635"/>
      <c r="DF78" s="635"/>
      <c r="DG78" s="636"/>
      <c r="DH78" s="193" t="str">
        <f>IF(DC74="","-",MAX(ABS(DH74),ABS(DH75),ABS(DH76),ABS(DH77)))</f>
        <v>-</v>
      </c>
      <c r="DI78" s="114" t="s">
        <v>279</v>
      </c>
      <c r="DJ78" s="115"/>
      <c r="DK78" s="193" t="str">
        <f>IF(DI74="","-",MAX(ABS(DK74),ABS(DK75),ABS(DK76),ABS(DK77)))</f>
        <v>-</v>
      </c>
      <c r="DL78" s="91"/>
      <c r="DM78" s="92"/>
      <c r="DN78" s="93"/>
      <c r="DP78" s="634" t="s">
        <v>277</v>
      </c>
      <c r="DQ78" s="635"/>
      <c r="DR78" s="635"/>
      <c r="DS78" s="635"/>
      <c r="DT78" s="635"/>
      <c r="DU78" s="635"/>
      <c r="DV78" s="635"/>
      <c r="DW78" s="635"/>
      <c r="DX78" s="636"/>
      <c r="DY78" s="193" t="str">
        <f>IF(DT74="","-",MAX(ABS(DY74),ABS(DY75),ABS(DY76),ABS(DY77)))</f>
        <v>-</v>
      </c>
      <c r="DZ78" s="114" t="s">
        <v>279</v>
      </c>
      <c r="EA78" s="115"/>
      <c r="EB78" s="193" t="str">
        <f>IF(DZ74="","-",MAX(ABS(EB74),ABS(EB75),ABS(EB76),ABS(EB77)))</f>
        <v>-</v>
      </c>
      <c r="EC78" s="91"/>
      <c r="ED78" s="92"/>
      <c r="EE78" s="93"/>
      <c r="EG78" s="634" t="s">
        <v>277</v>
      </c>
      <c r="EH78" s="635"/>
      <c r="EI78" s="635"/>
      <c r="EJ78" s="635"/>
      <c r="EK78" s="635"/>
      <c r="EL78" s="635"/>
      <c r="EM78" s="635"/>
      <c r="EN78" s="635"/>
      <c r="EO78" s="636"/>
      <c r="EP78" s="193" t="str">
        <f>IF(EK74="","-",MAX(ABS(EP74),ABS(EP75),ABS(EP76),ABS(EP77)))</f>
        <v>-</v>
      </c>
      <c r="EQ78" s="114" t="s">
        <v>279</v>
      </c>
      <c r="ER78" s="115"/>
      <c r="ES78" s="193" t="str">
        <f>IF(EQ74="","-",MAX(ABS(ES74),ABS(ES75),ABS(ES76),ABS(ES77)))</f>
        <v>-</v>
      </c>
      <c r="ET78" s="91"/>
      <c r="EU78" s="92"/>
      <c r="EV78" s="93"/>
      <c r="EX78" s="634" t="s">
        <v>277</v>
      </c>
      <c r="EY78" s="635"/>
      <c r="EZ78" s="635"/>
      <c r="FA78" s="635"/>
      <c r="FB78" s="635"/>
      <c r="FC78" s="635"/>
      <c r="FD78" s="635"/>
      <c r="FE78" s="635"/>
      <c r="FF78" s="636"/>
      <c r="FG78" s="193" t="str">
        <f>IF(FB74="","-",MAX(ABS(FG74),ABS(FG75),ABS(FG76),ABS(FG77)))</f>
        <v>-</v>
      </c>
      <c r="FH78" s="114" t="s">
        <v>279</v>
      </c>
      <c r="FI78" s="115"/>
      <c r="FJ78" s="193" t="str">
        <f>IF(FH74="","-",MAX(ABS(FJ74),ABS(FJ75),ABS(FJ76),ABS(FJ77)))</f>
        <v>-</v>
      </c>
      <c r="FK78" s="91"/>
      <c r="FL78" s="92"/>
      <c r="FM78" s="93"/>
    </row>
    <row r="79" spans="1:169" ht="15" customHeight="1">
      <c r="A79" s="637"/>
      <c r="B79" s="638"/>
      <c r="C79" s="638"/>
      <c r="D79" s="639"/>
      <c r="E79" s="640" t="s">
        <v>313</v>
      </c>
      <c r="F79" s="641"/>
      <c r="G79" s="641"/>
      <c r="H79" s="641"/>
      <c r="I79" s="641"/>
      <c r="J79" s="642"/>
      <c r="K79" s="599" t="s">
        <v>273</v>
      </c>
      <c r="L79" s="649"/>
      <c r="M79" s="649"/>
      <c r="N79" s="649"/>
      <c r="O79" s="649"/>
      <c r="P79" s="650"/>
      <c r="R79" s="637"/>
      <c r="S79" s="638"/>
      <c r="T79" s="638"/>
      <c r="U79" s="639"/>
      <c r="V79" s="640" t="s">
        <v>313</v>
      </c>
      <c r="W79" s="641"/>
      <c r="X79" s="641"/>
      <c r="Y79" s="641"/>
      <c r="Z79" s="641"/>
      <c r="AA79" s="642"/>
      <c r="AB79" s="599" t="s">
        <v>273</v>
      </c>
      <c r="AC79" s="649"/>
      <c r="AD79" s="649"/>
      <c r="AE79" s="649"/>
      <c r="AF79" s="649"/>
      <c r="AG79" s="650"/>
      <c r="AI79" s="637"/>
      <c r="AJ79" s="638"/>
      <c r="AK79" s="638"/>
      <c r="AL79" s="639"/>
      <c r="AM79" s="640" t="s">
        <v>313</v>
      </c>
      <c r="AN79" s="641"/>
      <c r="AO79" s="641"/>
      <c r="AP79" s="641"/>
      <c r="AQ79" s="641"/>
      <c r="AR79" s="642"/>
      <c r="AS79" s="599" t="s">
        <v>273</v>
      </c>
      <c r="AT79" s="649"/>
      <c r="AU79" s="649"/>
      <c r="AV79" s="649"/>
      <c r="AW79" s="649"/>
      <c r="AX79" s="650"/>
      <c r="AZ79" s="637"/>
      <c r="BA79" s="638"/>
      <c r="BB79" s="638"/>
      <c r="BC79" s="639"/>
      <c r="BD79" s="640" t="s">
        <v>313</v>
      </c>
      <c r="BE79" s="641"/>
      <c r="BF79" s="641"/>
      <c r="BG79" s="641"/>
      <c r="BH79" s="641"/>
      <c r="BI79" s="642"/>
      <c r="BJ79" s="599" t="s">
        <v>273</v>
      </c>
      <c r="BK79" s="649"/>
      <c r="BL79" s="649"/>
      <c r="BM79" s="649"/>
      <c r="BN79" s="649"/>
      <c r="BO79" s="650"/>
      <c r="BQ79" s="637"/>
      <c r="BR79" s="638"/>
      <c r="BS79" s="638"/>
      <c r="BT79" s="639"/>
      <c r="BU79" s="640" t="s">
        <v>313</v>
      </c>
      <c r="BV79" s="641"/>
      <c r="BW79" s="641"/>
      <c r="BX79" s="641"/>
      <c r="BY79" s="641"/>
      <c r="BZ79" s="642"/>
      <c r="CA79" s="599" t="s">
        <v>273</v>
      </c>
      <c r="CB79" s="649"/>
      <c r="CC79" s="649"/>
      <c r="CD79" s="649"/>
      <c r="CE79" s="649"/>
      <c r="CF79" s="650"/>
      <c r="CH79" s="637"/>
      <c r="CI79" s="638"/>
      <c r="CJ79" s="638"/>
      <c r="CK79" s="639"/>
      <c r="CL79" s="640" t="s">
        <v>313</v>
      </c>
      <c r="CM79" s="641"/>
      <c r="CN79" s="641"/>
      <c r="CO79" s="641"/>
      <c r="CP79" s="641"/>
      <c r="CQ79" s="642"/>
      <c r="CR79" s="599" t="s">
        <v>273</v>
      </c>
      <c r="CS79" s="649"/>
      <c r="CT79" s="649"/>
      <c r="CU79" s="649"/>
      <c r="CV79" s="649"/>
      <c r="CW79" s="650"/>
      <c r="CY79" s="637"/>
      <c r="CZ79" s="638"/>
      <c r="DA79" s="638"/>
      <c r="DB79" s="639"/>
      <c r="DC79" s="640" t="s">
        <v>313</v>
      </c>
      <c r="DD79" s="641"/>
      <c r="DE79" s="641"/>
      <c r="DF79" s="641"/>
      <c r="DG79" s="641"/>
      <c r="DH79" s="642"/>
      <c r="DI79" s="599" t="s">
        <v>273</v>
      </c>
      <c r="DJ79" s="649"/>
      <c r="DK79" s="649"/>
      <c r="DL79" s="649"/>
      <c r="DM79" s="649"/>
      <c r="DN79" s="650"/>
      <c r="DP79" s="637"/>
      <c r="DQ79" s="638"/>
      <c r="DR79" s="638"/>
      <c r="DS79" s="639"/>
      <c r="DT79" s="640" t="s">
        <v>313</v>
      </c>
      <c r="DU79" s="641"/>
      <c r="DV79" s="641"/>
      <c r="DW79" s="641"/>
      <c r="DX79" s="641"/>
      <c r="DY79" s="642"/>
      <c r="DZ79" s="599" t="s">
        <v>273</v>
      </c>
      <c r="EA79" s="649"/>
      <c r="EB79" s="649"/>
      <c r="EC79" s="649"/>
      <c r="ED79" s="649"/>
      <c r="EE79" s="650"/>
      <c r="EG79" s="637"/>
      <c r="EH79" s="638"/>
      <c r="EI79" s="638"/>
      <c r="EJ79" s="639"/>
      <c r="EK79" s="640" t="s">
        <v>313</v>
      </c>
      <c r="EL79" s="641"/>
      <c r="EM79" s="641"/>
      <c r="EN79" s="641"/>
      <c r="EO79" s="641"/>
      <c r="EP79" s="642"/>
      <c r="EQ79" s="599" t="s">
        <v>273</v>
      </c>
      <c r="ER79" s="649"/>
      <c r="ES79" s="649"/>
      <c r="ET79" s="649"/>
      <c r="EU79" s="649"/>
      <c r="EV79" s="650"/>
      <c r="EX79" s="637"/>
      <c r="EY79" s="638"/>
      <c r="EZ79" s="638"/>
      <c r="FA79" s="639"/>
      <c r="FB79" s="640" t="s">
        <v>313</v>
      </c>
      <c r="FC79" s="641"/>
      <c r="FD79" s="641"/>
      <c r="FE79" s="641"/>
      <c r="FF79" s="641"/>
      <c r="FG79" s="642"/>
      <c r="FH79" s="599" t="s">
        <v>273</v>
      </c>
      <c r="FI79" s="649"/>
      <c r="FJ79" s="649"/>
      <c r="FK79" s="649"/>
      <c r="FL79" s="649"/>
      <c r="FM79" s="650"/>
    </row>
    <row r="80" spans="1:169" ht="15" customHeight="1">
      <c r="A80" s="95"/>
      <c r="B80" s="96"/>
      <c r="C80" s="96"/>
      <c r="D80" s="96"/>
      <c r="E80" s="643"/>
      <c r="F80" s="644"/>
      <c r="G80" s="644"/>
      <c r="H80" s="644"/>
      <c r="I80" s="644"/>
      <c r="J80" s="645"/>
      <c r="K80" s="651" t="s">
        <v>281</v>
      </c>
      <c r="L80" s="652"/>
      <c r="M80" s="652"/>
      <c r="N80" s="653"/>
      <c r="O80" s="617" t="str">
        <f>IF(N74="-","-",IF(MAX(ABS(N74),ABS(N75),ABS(N76),ABS(N77))&lt;=2,"OK","Vurdering"))</f>
        <v>-</v>
      </c>
      <c r="P80" s="618"/>
      <c r="R80" s="95"/>
      <c r="S80" s="96"/>
      <c r="T80" s="96"/>
      <c r="U80" s="96"/>
      <c r="V80" s="643"/>
      <c r="W80" s="644"/>
      <c r="X80" s="644"/>
      <c r="Y80" s="644"/>
      <c r="Z80" s="644"/>
      <c r="AA80" s="645"/>
      <c r="AB80" s="651" t="s">
        <v>281</v>
      </c>
      <c r="AC80" s="652"/>
      <c r="AD80" s="652"/>
      <c r="AE80" s="653"/>
      <c r="AF80" s="617" t="str">
        <f>IF(AE74="-","-",IF(MAX(ABS(AE74),ABS(AE75),ABS(AE76),ABS(AE77))&lt;=2,"OK","Vurdering"))</f>
        <v>-</v>
      </c>
      <c r="AG80" s="618"/>
      <c r="AI80" s="95"/>
      <c r="AJ80" s="96"/>
      <c r="AK80" s="96"/>
      <c r="AL80" s="96"/>
      <c r="AM80" s="643"/>
      <c r="AN80" s="644"/>
      <c r="AO80" s="644"/>
      <c r="AP80" s="644"/>
      <c r="AQ80" s="644"/>
      <c r="AR80" s="645"/>
      <c r="AS80" s="651" t="s">
        <v>281</v>
      </c>
      <c r="AT80" s="652"/>
      <c r="AU80" s="652"/>
      <c r="AV80" s="653"/>
      <c r="AW80" s="617" t="str">
        <f>IF(AV74="-","-",IF(MAX(ABS(AV74),ABS(AV75),ABS(AV76),ABS(AV77))&lt;=2,"OK","Vurdering"))</f>
        <v>-</v>
      </c>
      <c r="AX80" s="618"/>
      <c r="AZ80" s="95"/>
      <c r="BA80" s="96"/>
      <c r="BB80" s="96"/>
      <c r="BC80" s="96"/>
      <c r="BD80" s="643"/>
      <c r="BE80" s="644"/>
      <c r="BF80" s="644"/>
      <c r="BG80" s="644"/>
      <c r="BH80" s="644"/>
      <c r="BI80" s="645"/>
      <c r="BJ80" s="651" t="s">
        <v>281</v>
      </c>
      <c r="BK80" s="652"/>
      <c r="BL80" s="652"/>
      <c r="BM80" s="653"/>
      <c r="BN80" s="617" t="str">
        <f>IF(BM74="-","-",IF(MAX(ABS(BM74),ABS(BM75),ABS(BM76),ABS(BM77))&lt;=2,"OK","Vurdering"))</f>
        <v>-</v>
      </c>
      <c r="BO80" s="618"/>
      <c r="BQ80" s="95"/>
      <c r="BR80" s="96"/>
      <c r="BS80" s="96"/>
      <c r="BT80" s="96"/>
      <c r="BU80" s="643"/>
      <c r="BV80" s="644"/>
      <c r="BW80" s="644"/>
      <c r="BX80" s="644"/>
      <c r="BY80" s="644"/>
      <c r="BZ80" s="645"/>
      <c r="CA80" s="651" t="s">
        <v>281</v>
      </c>
      <c r="CB80" s="652"/>
      <c r="CC80" s="652"/>
      <c r="CD80" s="653"/>
      <c r="CE80" s="617" t="str">
        <f>IF(CD74="-","-",IF(MAX(ABS(CD74),ABS(CD75),ABS(CD76),ABS(CD77))&lt;=2,"OK","Vurdering"))</f>
        <v>-</v>
      </c>
      <c r="CF80" s="618"/>
      <c r="CH80" s="95"/>
      <c r="CI80" s="96"/>
      <c r="CJ80" s="96"/>
      <c r="CK80" s="96"/>
      <c r="CL80" s="643"/>
      <c r="CM80" s="644"/>
      <c r="CN80" s="644"/>
      <c r="CO80" s="644"/>
      <c r="CP80" s="644"/>
      <c r="CQ80" s="645"/>
      <c r="CR80" s="651" t="s">
        <v>281</v>
      </c>
      <c r="CS80" s="652"/>
      <c r="CT80" s="652"/>
      <c r="CU80" s="653"/>
      <c r="CV80" s="617" t="str">
        <f>IF(CU74="-","-",IF(MAX(ABS(CU74),ABS(CU75),ABS(CU76),ABS(CU77))&lt;=2,"OK","Vurdering"))</f>
        <v>-</v>
      </c>
      <c r="CW80" s="618"/>
      <c r="CY80" s="95"/>
      <c r="CZ80" s="96"/>
      <c r="DA80" s="96"/>
      <c r="DB80" s="96"/>
      <c r="DC80" s="643"/>
      <c r="DD80" s="644"/>
      <c r="DE80" s="644"/>
      <c r="DF80" s="644"/>
      <c r="DG80" s="644"/>
      <c r="DH80" s="645"/>
      <c r="DI80" s="651" t="s">
        <v>281</v>
      </c>
      <c r="DJ80" s="652"/>
      <c r="DK80" s="652"/>
      <c r="DL80" s="653"/>
      <c r="DM80" s="617" t="str">
        <f>IF(DL74="-","-",IF(MAX(ABS(DL74),ABS(DL75),ABS(DL76),ABS(DL77))&lt;=2,"OK","Vurdering"))</f>
        <v>-</v>
      </c>
      <c r="DN80" s="618"/>
      <c r="DP80" s="95"/>
      <c r="DQ80" s="96"/>
      <c r="DR80" s="96"/>
      <c r="DS80" s="96"/>
      <c r="DT80" s="643"/>
      <c r="DU80" s="644"/>
      <c r="DV80" s="644"/>
      <c r="DW80" s="644"/>
      <c r="DX80" s="644"/>
      <c r="DY80" s="645"/>
      <c r="DZ80" s="651" t="s">
        <v>281</v>
      </c>
      <c r="EA80" s="652"/>
      <c r="EB80" s="652"/>
      <c r="EC80" s="653"/>
      <c r="ED80" s="617" t="str">
        <f>IF(EC74="-","-",IF(MAX(ABS(EC74),ABS(EC75),ABS(EC76),ABS(EC77))&lt;=2,"OK","Vurdering"))</f>
        <v>-</v>
      </c>
      <c r="EE80" s="618"/>
      <c r="EG80" s="95"/>
      <c r="EH80" s="96"/>
      <c r="EI80" s="96"/>
      <c r="EJ80" s="96"/>
      <c r="EK80" s="643"/>
      <c r="EL80" s="644"/>
      <c r="EM80" s="644"/>
      <c r="EN80" s="644"/>
      <c r="EO80" s="644"/>
      <c r="EP80" s="645"/>
      <c r="EQ80" s="651" t="s">
        <v>281</v>
      </c>
      <c r="ER80" s="652"/>
      <c r="ES80" s="652"/>
      <c r="ET80" s="653"/>
      <c r="EU80" s="617" t="str">
        <f>IF(ET74="-","-",IF(MAX(ABS(ET74),ABS(ET75),ABS(ET76),ABS(ET77))&lt;=2,"OK","Vurdering"))</f>
        <v>-</v>
      </c>
      <c r="EV80" s="618"/>
      <c r="EX80" s="95"/>
      <c r="EY80" s="96"/>
      <c r="EZ80" s="96"/>
      <c r="FA80" s="96"/>
      <c r="FB80" s="643"/>
      <c r="FC80" s="644"/>
      <c r="FD80" s="644"/>
      <c r="FE80" s="644"/>
      <c r="FF80" s="644"/>
      <c r="FG80" s="645"/>
      <c r="FH80" s="651" t="s">
        <v>281</v>
      </c>
      <c r="FI80" s="652"/>
      <c r="FJ80" s="652"/>
      <c r="FK80" s="653"/>
      <c r="FL80" s="617" t="str">
        <f>IF(FK74="-","-",IF(MAX(ABS(FK74),ABS(FK75),ABS(FK76),ABS(FK77))&lt;=2,"OK","Vurdering"))</f>
        <v>-</v>
      </c>
      <c r="FM80" s="618"/>
    </row>
    <row r="81" spans="1:169" ht="15" customHeight="1">
      <c r="A81" s="95"/>
      <c r="B81" s="96"/>
      <c r="C81" s="96"/>
      <c r="D81" s="96"/>
      <c r="E81" s="643"/>
      <c r="F81" s="644"/>
      <c r="G81" s="644"/>
      <c r="H81" s="644"/>
      <c r="I81" s="644"/>
      <c r="J81" s="645"/>
      <c r="K81" s="654"/>
      <c r="L81" s="655"/>
      <c r="M81" s="655"/>
      <c r="N81" s="656"/>
      <c r="O81" s="660"/>
      <c r="P81" s="661"/>
      <c r="R81" s="95"/>
      <c r="S81" s="96"/>
      <c r="T81" s="96"/>
      <c r="U81" s="96"/>
      <c r="V81" s="643"/>
      <c r="W81" s="644"/>
      <c r="X81" s="644"/>
      <c r="Y81" s="644"/>
      <c r="Z81" s="644"/>
      <c r="AA81" s="645"/>
      <c r="AB81" s="654"/>
      <c r="AC81" s="655"/>
      <c r="AD81" s="655"/>
      <c r="AE81" s="656"/>
      <c r="AF81" s="660"/>
      <c r="AG81" s="661"/>
      <c r="AI81" s="95"/>
      <c r="AJ81" s="96"/>
      <c r="AK81" s="96"/>
      <c r="AL81" s="96"/>
      <c r="AM81" s="643"/>
      <c r="AN81" s="644"/>
      <c r="AO81" s="644"/>
      <c r="AP81" s="644"/>
      <c r="AQ81" s="644"/>
      <c r="AR81" s="645"/>
      <c r="AS81" s="654"/>
      <c r="AT81" s="655"/>
      <c r="AU81" s="655"/>
      <c r="AV81" s="656"/>
      <c r="AW81" s="660"/>
      <c r="AX81" s="661"/>
      <c r="AZ81" s="95"/>
      <c r="BA81" s="96"/>
      <c r="BB81" s="96"/>
      <c r="BC81" s="96"/>
      <c r="BD81" s="643"/>
      <c r="BE81" s="644"/>
      <c r="BF81" s="644"/>
      <c r="BG81" s="644"/>
      <c r="BH81" s="644"/>
      <c r="BI81" s="645"/>
      <c r="BJ81" s="654"/>
      <c r="BK81" s="655"/>
      <c r="BL81" s="655"/>
      <c r="BM81" s="656"/>
      <c r="BN81" s="660"/>
      <c r="BO81" s="661"/>
      <c r="BQ81" s="95"/>
      <c r="BR81" s="96"/>
      <c r="BS81" s="96"/>
      <c r="BT81" s="96"/>
      <c r="BU81" s="643"/>
      <c r="BV81" s="644"/>
      <c r="BW81" s="644"/>
      <c r="BX81" s="644"/>
      <c r="BY81" s="644"/>
      <c r="BZ81" s="645"/>
      <c r="CA81" s="654"/>
      <c r="CB81" s="655"/>
      <c r="CC81" s="655"/>
      <c r="CD81" s="656"/>
      <c r="CE81" s="660"/>
      <c r="CF81" s="661"/>
      <c r="CH81" s="95"/>
      <c r="CI81" s="96"/>
      <c r="CJ81" s="96"/>
      <c r="CK81" s="96"/>
      <c r="CL81" s="643"/>
      <c r="CM81" s="644"/>
      <c r="CN81" s="644"/>
      <c r="CO81" s="644"/>
      <c r="CP81" s="644"/>
      <c r="CQ81" s="645"/>
      <c r="CR81" s="654"/>
      <c r="CS81" s="655"/>
      <c r="CT81" s="655"/>
      <c r="CU81" s="656"/>
      <c r="CV81" s="660"/>
      <c r="CW81" s="661"/>
      <c r="CY81" s="95"/>
      <c r="CZ81" s="96"/>
      <c r="DA81" s="96"/>
      <c r="DB81" s="96"/>
      <c r="DC81" s="643"/>
      <c r="DD81" s="644"/>
      <c r="DE81" s="644"/>
      <c r="DF81" s="644"/>
      <c r="DG81" s="644"/>
      <c r="DH81" s="645"/>
      <c r="DI81" s="654"/>
      <c r="DJ81" s="655"/>
      <c r="DK81" s="655"/>
      <c r="DL81" s="656"/>
      <c r="DM81" s="660"/>
      <c r="DN81" s="661"/>
      <c r="DP81" s="95"/>
      <c r="DQ81" s="96"/>
      <c r="DR81" s="96"/>
      <c r="DS81" s="96"/>
      <c r="DT81" s="643"/>
      <c r="DU81" s="644"/>
      <c r="DV81" s="644"/>
      <c r="DW81" s="644"/>
      <c r="DX81" s="644"/>
      <c r="DY81" s="645"/>
      <c r="DZ81" s="654"/>
      <c r="EA81" s="655"/>
      <c r="EB81" s="655"/>
      <c r="EC81" s="656"/>
      <c r="ED81" s="660"/>
      <c r="EE81" s="661"/>
      <c r="EG81" s="95"/>
      <c r="EH81" s="96"/>
      <c r="EI81" s="96"/>
      <c r="EJ81" s="96"/>
      <c r="EK81" s="643"/>
      <c r="EL81" s="644"/>
      <c r="EM81" s="644"/>
      <c r="EN81" s="644"/>
      <c r="EO81" s="644"/>
      <c r="EP81" s="645"/>
      <c r="EQ81" s="654"/>
      <c r="ER81" s="655"/>
      <c r="ES81" s="655"/>
      <c r="ET81" s="656"/>
      <c r="EU81" s="660"/>
      <c r="EV81" s="661"/>
      <c r="EX81" s="95"/>
      <c r="EY81" s="96"/>
      <c r="EZ81" s="96"/>
      <c r="FA81" s="96"/>
      <c r="FB81" s="643"/>
      <c r="FC81" s="644"/>
      <c r="FD81" s="644"/>
      <c r="FE81" s="644"/>
      <c r="FF81" s="644"/>
      <c r="FG81" s="645"/>
      <c r="FH81" s="654"/>
      <c r="FI81" s="655"/>
      <c r="FJ81" s="655"/>
      <c r="FK81" s="656"/>
      <c r="FL81" s="660"/>
      <c r="FM81" s="661"/>
    </row>
    <row r="82" spans="1:169" ht="15" customHeight="1">
      <c r="A82" s="95"/>
      <c r="B82" s="96"/>
      <c r="C82" s="96"/>
      <c r="D82" s="96"/>
      <c r="E82" s="646"/>
      <c r="F82" s="647"/>
      <c r="G82" s="647"/>
      <c r="H82" s="647"/>
      <c r="I82" s="647"/>
      <c r="J82" s="648"/>
      <c r="K82" s="657"/>
      <c r="L82" s="658"/>
      <c r="M82" s="658"/>
      <c r="N82" s="659"/>
      <c r="O82" s="662"/>
      <c r="P82" s="663"/>
      <c r="R82" s="95"/>
      <c r="S82" s="96"/>
      <c r="T82" s="96"/>
      <c r="U82" s="96"/>
      <c r="V82" s="646"/>
      <c r="W82" s="647"/>
      <c r="X82" s="647"/>
      <c r="Y82" s="647"/>
      <c r="Z82" s="647"/>
      <c r="AA82" s="648"/>
      <c r="AB82" s="657"/>
      <c r="AC82" s="658"/>
      <c r="AD82" s="658"/>
      <c r="AE82" s="659"/>
      <c r="AF82" s="662"/>
      <c r="AG82" s="663"/>
      <c r="AI82" s="95"/>
      <c r="AJ82" s="96"/>
      <c r="AK82" s="96"/>
      <c r="AL82" s="96"/>
      <c r="AM82" s="646"/>
      <c r="AN82" s="647"/>
      <c r="AO82" s="647"/>
      <c r="AP82" s="647"/>
      <c r="AQ82" s="647"/>
      <c r="AR82" s="648"/>
      <c r="AS82" s="657"/>
      <c r="AT82" s="658"/>
      <c r="AU82" s="658"/>
      <c r="AV82" s="659"/>
      <c r="AW82" s="662"/>
      <c r="AX82" s="663"/>
      <c r="AZ82" s="95"/>
      <c r="BA82" s="96"/>
      <c r="BB82" s="96"/>
      <c r="BC82" s="96"/>
      <c r="BD82" s="646"/>
      <c r="BE82" s="647"/>
      <c r="BF82" s="647"/>
      <c r="BG82" s="647"/>
      <c r="BH82" s="647"/>
      <c r="BI82" s="648"/>
      <c r="BJ82" s="657"/>
      <c r="BK82" s="658"/>
      <c r="BL82" s="658"/>
      <c r="BM82" s="659"/>
      <c r="BN82" s="662"/>
      <c r="BO82" s="663"/>
      <c r="BQ82" s="95"/>
      <c r="BR82" s="96"/>
      <c r="BS82" s="96"/>
      <c r="BT82" s="96"/>
      <c r="BU82" s="646"/>
      <c r="BV82" s="647"/>
      <c r="BW82" s="647"/>
      <c r="BX82" s="647"/>
      <c r="BY82" s="647"/>
      <c r="BZ82" s="648"/>
      <c r="CA82" s="657"/>
      <c r="CB82" s="658"/>
      <c r="CC82" s="658"/>
      <c r="CD82" s="659"/>
      <c r="CE82" s="662"/>
      <c r="CF82" s="663"/>
      <c r="CH82" s="95"/>
      <c r="CI82" s="96"/>
      <c r="CJ82" s="96"/>
      <c r="CK82" s="96"/>
      <c r="CL82" s="646"/>
      <c r="CM82" s="647"/>
      <c r="CN82" s="647"/>
      <c r="CO82" s="647"/>
      <c r="CP82" s="647"/>
      <c r="CQ82" s="648"/>
      <c r="CR82" s="657"/>
      <c r="CS82" s="658"/>
      <c r="CT82" s="658"/>
      <c r="CU82" s="659"/>
      <c r="CV82" s="662"/>
      <c r="CW82" s="663"/>
      <c r="CY82" s="95"/>
      <c r="CZ82" s="96"/>
      <c r="DA82" s="96"/>
      <c r="DB82" s="96"/>
      <c r="DC82" s="646"/>
      <c r="DD82" s="647"/>
      <c r="DE82" s="647"/>
      <c r="DF82" s="647"/>
      <c r="DG82" s="647"/>
      <c r="DH82" s="648"/>
      <c r="DI82" s="657"/>
      <c r="DJ82" s="658"/>
      <c r="DK82" s="658"/>
      <c r="DL82" s="659"/>
      <c r="DM82" s="662"/>
      <c r="DN82" s="663"/>
      <c r="DP82" s="95"/>
      <c r="DQ82" s="96"/>
      <c r="DR82" s="96"/>
      <c r="DS82" s="96"/>
      <c r="DT82" s="646"/>
      <c r="DU82" s="647"/>
      <c r="DV82" s="647"/>
      <c r="DW82" s="647"/>
      <c r="DX82" s="647"/>
      <c r="DY82" s="648"/>
      <c r="DZ82" s="657"/>
      <c r="EA82" s="658"/>
      <c r="EB82" s="658"/>
      <c r="EC82" s="659"/>
      <c r="ED82" s="662"/>
      <c r="EE82" s="663"/>
      <c r="EG82" s="95"/>
      <c r="EH82" s="96"/>
      <c r="EI82" s="96"/>
      <c r="EJ82" s="96"/>
      <c r="EK82" s="646"/>
      <c r="EL82" s="647"/>
      <c r="EM82" s="647"/>
      <c r="EN82" s="647"/>
      <c r="EO82" s="647"/>
      <c r="EP82" s="648"/>
      <c r="EQ82" s="657"/>
      <c r="ER82" s="658"/>
      <c r="ES82" s="658"/>
      <c r="ET82" s="659"/>
      <c r="EU82" s="662"/>
      <c r="EV82" s="663"/>
      <c r="EX82" s="95"/>
      <c r="EY82" s="96"/>
      <c r="EZ82" s="96"/>
      <c r="FA82" s="96"/>
      <c r="FB82" s="646"/>
      <c r="FC82" s="647"/>
      <c r="FD82" s="647"/>
      <c r="FE82" s="647"/>
      <c r="FF82" s="647"/>
      <c r="FG82" s="648"/>
      <c r="FH82" s="657"/>
      <c r="FI82" s="658"/>
      <c r="FJ82" s="658"/>
      <c r="FK82" s="659"/>
      <c r="FL82" s="662"/>
      <c r="FM82" s="663"/>
    </row>
    <row r="83" spans="1:169" ht="15" customHeight="1">
      <c r="A83" s="97"/>
      <c r="B83" s="98"/>
      <c r="C83" s="98"/>
      <c r="D83" s="98"/>
      <c r="E83" s="611" t="s">
        <v>278</v>
      </c>
      <c r="F83" s="612"/>
      <c r="G83" s="612"/>
      <c r="H83" s="613"/>
      <c r="I83" s="617" t="str">
        <f>IF(E87="Nej","-",IF(J78="-","-",IF(J78&lt;=E85,"OK","IKKE OK")))</f>
        <v>-</v>
      </c>
      <c r="J83" s="618"/>
      <c r="K83" s="611" t="s">
        <v>278</v>
      </c>
      <c r="L83" s="612"/>
      <c r="M83" s="612"/>
      <c r="N83" s="613"/>
      <c r="O83" s="617" t="str">
        <f>IF(M78="-","-",IF(M78&lt;=E85,"OK","Vurdering"))</f>
        <v>-</v>
      </c>
      <c r="P83" s="618"/>
      <c r="R83" s="97"/>
      <c r="S83" s="98"/>
      <c r="T83" s="98"/>
      <c r="U83" s="98"/>
      <c r="V83" s="611" t="s">
        <v>278</v>
      </c>
      <c r="W83" s="612"/>
      <c r="X83" s="612"/>
      <c r="Y83" s="613"/>
      <c r="Z83" s="617" t="str">
        <f>IF(V87="Nej","-",IF(AA78="-","-",IF(AA78&lt;=V85,"OK","IKKE OK")))</f>
        <v>-</v>
      </c>
      <c r="AA83" s="618"/>
      <c r="AB83" s="611" t="s">
        <v>278</v>
      </c>
      <c r="AC83" s="612"/>
      <c r="AD83" s="612"/>
      <c r="AE83" s="613"/>
      <c r="AF83" s="617" t="str">
        <f>IF(AD78="-","-",IF(AD78&lt;=V85,"OK","Vurdering"))</f>
        <v>-</v>
      </c>
      <c r="AG83" s="618"/>
      <c r="AI83" s="97"/>
      <c r="AJ83" s="98"/>
      <c r="AK83" s="98"/>
      <c r="AL83" s="98"/>
      <c r="AM83" s="611" t="s">
        <v>278</v>
      </c>
      <c r="AN83" s="612"/>
      <c r="AO83" s="612"/>
      <c r="AP83" s="613"/>
      <c r="AQ83" s="617" t="str">
        <f>IF(AM87="Nej","-",IF(AR78="-","-",IF(AR78&lt;=AM85,"OK","IKKE OK")))</f>
        <v>-</v>
      </c>
      <c r="AR83" s="618"/>
      <c r="AS83" s="611" t="s">
        <v>278</v>
      </c>
      <c r="AT83" s="612"/>
      <c r="AU83" s="612"/>
      <c r="AV83" s="613"/>
      <c r="AW83" s="617" t="str">
        <f>IF(AU78="-","-",IF(AU78&lt;=AM85,"OK","Vurdering"))</f>
        <v>-</v>
      </c>
      <c r="AX83" s="618"/>
      <c r="AZ83" s="97"/>
      <c r="BA83" s="98"/>
      <c r="BB83" s="98"/>
      <c r="BC83" s="98"/>
      <c r="BD83" s="611" t="s">
        <v>278</v>
      </c>
      <c r="BE83" s="612"/>
      <c r="BF83" s="612"/>
      <c r="BG83" s="613"/>
      <c r="BH83" s="617" t="str">
        <f>IF(BD87="Nej","-",IF(BI78="-","-",IF(BI78&lt;=BD85,"OK","IKKE OK")))</f>
        <v>-</v>
      </c>
      <c r="BI83" s="618"/>
      <c r="BJ83" s="611" t="s">
        <v>278</v>
      </c>
      <c r="BK83" s="612"/>
      <c r="BL83" s="612"/>
      <c r="BM83" s="613"/>
      <c r="BN83" s="617" t="str">
        <f>IF(BL78="-","-",IF(BL78&lt;=BD85,"OK","Vurdering"))</f>
        <v>-</v>
      </c>
      <c r="BO83" s="618"/>
      <c r="BQ83" s="97"/>
      <c r="BR83" s="98"/>
      <c r="BS83" s="98"/>
      <c r="BT83" s="98"/>
      <c r="BU83" s="611" t="s">
        <v>278</v>
      </c>
      <c r="BV83" s="612"/>
      <c r="BW83" s="612"/>
      <c r="BX83" s="613"/>
      <c r="BY83" s="617" t="str">
        <f>IF(BU87="Nej","-",IF(BZ78="-","-",IF(BZ78&lt;=BU85,"OK","IKKE OK")))</f>
        <v>-</v>
      </c>
      <c r="BZ83" s="618"/>
      <c r="CA83" s="611" t="s">
        <v>278</v>
      </c>
      <c r="CB83" s="612"/>
      <c r="CC83" s="612"/>
      <c r="CD83" s="613"/>
      <c r="CE83" s="617" t="str">
        <f>IF(CC78="-","-",IF(CC78&lt;=BU85,"OK","Vurdering"))</f>
        <v>-</v>
      </c>
      <c r="CF83" s="618"/>
      <c r="CH83" s="97"/>
      <c r="CI83" s="98"/>
      <c r="CJ83" s="98"/>
      <c r="CK83" s="98"/>
      <c r="CL83" s="611" t="s">
        <v>278</v>
      </c>
      <c r="CM83" s="612"/>
      <c r="CN83" s="612"/>
      <c r="CO83" s="613"/>
      <c r="CP83" s="617" t="str">
        <f>IF(CL87="Nej","-",IF(CQ78="-","-",IF(CQ78&lt;=CL85,"OK","IKKE OK")))</f>
        <v>-</v>
      </c>
      <c r="CQ83" s="618"/>
      <c r="CR83" s="611" t="s">
        <v>278</v>
      </c>
      <c r="CS83" s="612"/>
      <c r="CT83" s="612"/>
      <c r="CU83" s="613"/>
      <c r="CV83" s="617" t="str">
        <f>IF(CT78="-","-",IF(CT78&lt;=CL85,"OK","Vurdering"))</f>
        <v>-</v>
      </c>
      <c r="CW83" s="618"/>
      <c r="CY83" s="97"/>
      <c r="CZ83" s="98"/>
      <c r="DA83" s="98"/>
      <c r="DB83" s="98"/>
      <c r="DC83" s="611" t="s">
        <v>278</v>
      </c>
      <c r="DD83" s="612"/>
      <c r="DE83" s="612"/>
      <c r="DF83" s="613"/>
      <c r="DG83" s="617" t="str">
        <f>IF(DC87="Nej","-",IF(DH78="-","-",IF(DH78&lt;=DC85,"OK","IKKE OK")))</f>
        <v>-</v>
      </c>
      <c r="DH83" s="618"/>
      <c r="DI83" s="611" t="s">
        <v>278</v>
      </c>
      <c r="DJ83" s="612"/>
      <c r="DK83" s="612"/>
      <c r="DL83" s="613"/>
      <c r="DM83" s="617" t="str">
        <f>IF(DK78="-","-",IF(DK78&lt;=DC85,"OK","Vurdering"))</f>
        <v>-</v>
      </c>
      <c r="DN83" s="618"/>
      <c r="DP83" s="97"/>
      <c r="DQ83" s="98"/>
      <c r="DR83" s="98"/>
      <c r="DS83" s="98"/>
      <c r="DT83" s="611" t="s">
        <v>278</v>
      </c>
      <c r="DU83" s="612"/>
      <c r="DV83" s="612"/>
      <c r="DW83" s="613"/>
      <c r="DX83" s="617" t="str">
        <f>IF(DT87="Nej","-",IF(DY78="-","-",IF(DY78&lt;=DT85,"OK","IKKE OK")))</f>
        <v>-</v>
      </c>
      <c r="DY83" s="618"/>
      <c r="DZ83" s="611" t="s">
        <v>278</v>
      </c>
      <c r="EA83" s="612"/>
      <c r="EB83" s="612"/>
      <c r="EC83" s="613"/>
      <c r="ED83" s="617" t="str">
        <f>IF(EB78="-","-",IF(EB78&lt;=DT85,"OK","Vurdering"))</f>
        <v>-</v>
      </c>
      <c r="EE83" s="618"/>
      <c r="EG83" s="97"/>
      <c r="EH83" s="98"/>
      <c r="EI83" s="98"/>
      <c r="EJ83" s="98"/>
      <c r="EK83" s="611" t="s">
        <v>278</v>
      </c>
      <c r="EL83" s="612"/>
      <c r="EM83" s="612"/>
      <c r="EN83" s="613"/>
      <c r="EO83" s="617" t="str">
        <f>IF(EK87="Nej","-",IF(EP78="-","-",IF(EP78&lt;=EK85,"OK","IKKE OK")))</f>
        <v>-</v>
      </c>
      <c r="EP83" s="618"/>
      <c r="EQ83" s="611" t="s">
        <v>278</v>
      </c>
      <c r="ER83" s="612"/>
      <c r="ES83" s="612"/>
      <c r="ET83" s="613"/>
      <c r="EU83" s="617" t="str">
        <f>IF(ES78="-","-",IF(ES78&lt;=EK85,"OK","Vurdering"))</f>
        <v>-</v>
      </c>
      <c r="EV83" s="618"/>
      <c r="EX83" s="97"/>
      <c r="EY83" s="98"/>
      <c r="EZ83" s="98"/>
      <c r="FA83" s="98"/>
      <c r="FB83" s="611" t="s">
        <v>278</v>
      </c>
      <c r="FC83" s="612"/>
      <c r="FD83" s="612"/>
      <c r="FE83" s="613"/>
      <c r="FF83" s="617" t="str">
        <f>IF(FB87="Nej","-",IF(FG78="-","-",IF(FG78&lt;=FB85,"OK","IKKE OK")))</f>
        <v>-</v>
      </c>
      <c r="FG83" s="618"/>
      <c r="FH83" s="611" t="s">
        <v>278</v>
      </c>
      <c r="FI83" s="612"/>
      <c r="FJ83" s="612"/>
      <c r="FK83" s="613"/>
      <c r="FL83" s="617" t="str">
        <f>IF(FJ78="-","-",IF(FJ78&lt;=FB85,"OK","Vurdering"))</f>
        <v>-</v>
      </c>
      <c r="FM83" s="618"/>
    </row>
    <row r="84" spans="1:169" ht="15" customHeight="1" thickBot="1">
      <c r="A84" s="97"/>
      <c r="B84" s="98"/>
      <c r="C84" s="98"/>
      <c r="D84" s="98"/>
      <c r="E84" s="614"/>
      <c r="F84" s="615"/>
      <c r="G84" s="615"/>
      <c r="H84" s="616"/>
      <c r="I84" s="619"/>
      <c r="J84" s="620"/>
      <c r="K84" s="614"/>
      <c r="L84" s="615"/>
      <c r="M84" s="615"/>
      <c r="N84" s="616"/>
      <c r="O84" s="619"/>
      <c r="P84" s="620"/>
      <c r="R84" s="97"/>
      <c r="S84" s="98"/>
      <c r="T84" s="98"/>
      <c r="U84" s="98"/>
      <c r="V84" s="614"/>
      <c r="W84" s="615"/>
      <c r="X84" s="615"/>
      <c r="Y84" s="616"/>
      <c r="Z84" s="619"/>
      <c r="AA84" s="620"/>
      <c r="AB84" s="614"/>
      <c r="AC84" s="615"/>
      <c r="AD84" s="615"/>
      <c r="AE84" s="616"/>
      <c r="AF84" s="619"/>
      <c r="AG84" s="620"/>
      <c r="AI84" s="97"/>
      <c r="AJ84" s="98"/>
      <c r="AK84" s="98"/>
      <c r="AL84" s="98"/>
      <c r="AM84" s="614"/>
      <c r="AN84" s="615"/>
      <c r="AO84" s="615"/>
      <c r="AP84" s="616"/>
      <c r="AQ84" s="619"/>
      <c r="AR84" s="620"/>
      <c r="AS84" s="614"/>
      <c r="AT84" s="615"/>
      <c r="AU84" s="615"/>
      <c r="AV84" s="616"/>
      <c r="AW84" s="619"/>
      <c r="AX84" s="620"/>
      <c r="AZ84" s="97"/>
      <c r="BA84" s="98"/>
      <c r="BB84" s="98"/>
      <c r="BC84" s="98"/>
      <c r="BD84" s="614"/>
      <c r="BE84" s="615"/>
      <c r="BF84" s="615"/>
      <c r="BG84" s="616"/>
      <c r="BH84" s="619"/>
      <c r="BI84" s="620"/>
      <c r="BJ84" s="614"/>
      <c r="BK84" s="615"/>
      <c r="BL84" s="615"/>
      <c r="BM84" s="616"/>
      <c r="BN84" s="619"/>
      <c r="BO84" s="620"/>
      <c r="BQ84" s="97"/>
      <c r="BR84" s="98"/>
      <c r="BS84" s="98"/>
      <c r="BT84" s="98"/>
      <c r="BU84" s="614"/>
      <c r="BV84" s="615"/>
      <c r="BW84" s="615"/>
      <c r="BX84" s="616"/>
      <c r="BY84" s="619"/>
      <c r="BZ84" s="620"/>
      <c r="CA84" s="614"/>
      <c r="CB84" s="615"/>
      <c r="CC84" s="615"/>
      <c r="CD84" s="616"/>
      <c r="CE84" s="619"/>
      <c r="CF84" s="620"/>
      <c r="CH84" s="97"/>
      <c r="CI84" s="98"/>
      <c r="CJ84" s="98"/>
      <c r="CK84" s="98"/>
      <c r="CL84" s="614"/>
      <c r="CM84" s="615"/>
      <c r="CN84" s="615"/>
      <c r="CO84" s="616"/>
      <c r="CP84" s="619"/>
      <c r="CQ84" s="620"/>
      <c r="CR84" s="614"/>
      <c r="CS84" s="615"/>
      <c r="CT84" s="615"/>
      <c r="CU84" s="616"/>
      <c r="CV84" s="619"/>
      <c r="CW84" s="620"/>
      <c r="CY84" s="97"/>
      <c r="CZ84" s="98"/>
      <c r="DA84" s="98"/>
      <c r="DB84" s="98"/>
      <c r="DC84" s="614"/>
      <c r="DD84" s="615"/>
      <c r="DE84" s="615"/>
      <c r="DF84" s="616"/>
      <c r="DG84" s="619"/>
      <c r="DH84" s="620"/>
      <c r="DI84" s="614"/>
      <c r="DJ84" s="615"/>
      <c r="DK84" s="615"/>
      <c r="DL84" s="616"/>
      <c r="DM84" s="619"/>
      <c r="DN84" s="620"/>
      <c r="DP84" s="97"/>
      <c r="DQ84" s="98"/>
      <c r="DR84" s="98"/>
      <c r="DS84" s="98"/>
      <c r="DT84" s="614"/>
      <c r="DU84" s="615"/>
      <c r="DV84" s="615"/>
      <c r="DW84" s="616"/>
      <c r="DX84" s="619"/>
      <c r="DY84" s="620"/>
      <c r="DZ84" s="614"/>
      <c r="EA84" s="615"/>
      <c r="EB84" s="615"/>
      <c r="EC84" s="616"/>
      <c r="ED84" s="619"/>
      <c r="EE84" s="620"/>
      <c r="EG84" s="97"/>
      <c r="EH84" s="98"/>
      <c r="EI84" s="98"/>
      <c r="EJ84" s="98"/>
      <c r="EK84" s="614"/>
      <c r="EL84" s="615"/>
      <c r="EM84" s="615"/>
      <c r="EN84" s="616"/>
      <c r="EO84" s="619"/>
      <c r="EP84" s="620"/>
      <c r="EQ84" s="614"/>
      <c r="ER84" s="615"/>
      <c r="ES84" s="615"/>
      <c r="ET84" s="616"/>
      <c r="EU84" s="619"/>
      <c r="EV84" s="620"/>
      <c r="EX84" s="97"/>
      <c r="EY84" s="98"/>
      <c r="EZ84" s="98"/>
      <c r="FA84" s="98"/>
      <c r="FB84" s="614"/>
      <c r="FC84" s="615"/>
      <c r="FD84" s="615"/>
      <c r="FE84" s="616"/>
      <c r="FF84" s="619"/>
      <c r="FG84" s="620"/>
      <c r="FH84" s="614"/>
      <c r="FI84" s="615"/>
      <c r="FJ84" s="615"/>
      <c r="FK84" s="616"/>
      <c r="FL84" s="619"/>
      <c r="FM84" s="620"/>
    </row>
    <row r="85" spans="1:169" ht="15" customHeight="1">
      <c r="A85" s="621" t="s">
        <v>276</v>
      </c>
      <c r="B85" s="622"/>
      <c r="C85" s="622"/>
      <c r="D85" s="623"/>
      <c r="E85" s="626">
        <v>4</v>
      </c>
      <c r="F85" s="628" t="s">
        <v>93</v>
      </c>
      <c r="G85" s="630"/>
      <c r="H85" s="630"/>
      <c r="I85" s="630"/>
      <c r="J85" s="630"/>
      <c r="K85" s="630"/>
      <c r="L85" s="630"/>
      <c r="M85" s="630"/>
      <c r="N85" s="630"/>
      <c r="O85" s="630"/>
      <c r="P85" s="631"/>
      <c r="R85" s="621" t="s">
        <v>276</v>
      </c>
      <c r="S85" s="622"/>
      <c r="T85" s="622"/>
      <c r="U85" s="623"/>
      <c r="V85" s="626">
        <v>4</v>
      </c>
      <c r="W85" s="628" t="s">
        <v>93</v>
      </c>
      <c r="X85" s="630"/>
      <c r="Y85" s="630"/>
      <c r="Z85" s="630"/>
      <c r="AA85" s="630"/>
      <c r="AB85" s="630"/>
      <c r="AC85" s="630"/>
      <c r="AD85" s="630"/>
      <c r="AE85" s="630"/>
      <c r="AF85" s="630"/>
      <c r="AG85" s="631"/>
      <c r="AI85" s="621" t="s">
        <v>276</v>
      </c>
      <c r="AJ85" s="622"/>
      <c r="AK85" s="622"/>
      <c r="AL85" s="623"/>
      <c r="AM85" s="626">
        <v>4</v>
      </c>
      <c r="AN85" s="628" t="s">
        <v>93</v>
      </c>
      <c r="AO85" s="630"/>
      <c r="AP85" s="630"/>
      <c r="AQ85" s="630"/>
      <c r="AR85" s="630"/>
      <c r="AS85" s="630"/>
      <c r="AT85" s="630"/>
      <c r="AU85" s="630"/>
      <c r="AV85" s="630"/>
      <c r="AW85" s="630"/>
      <c r="AX85" s="631"/>
      <c r="AZ85" s="621" t="s">
        <v>276</v>
      </c>
      <c r="BA85" s="622"/>
      <c r="BB85" s="622"/>
      <c r="BC85" s="623"/>
      <c r="BD85" s="626">
        <v>4</v>
      </c>
      <c r="BE85" s="628" t="s">
        <v>93</v>
      </c>
      <c r="BF85" s="630"/>
      <c r="BG85" s="630"/>
      <c r="BH85" s="630"/>
      <c r="BI85" s="630"/>
      <c r="BJ85" s="630"/>
      <c r="BK85" s="630"/>
      <c r="BL85" s="630"/>
      <c r="BM85" s="630"/>
      <c r="BN85" s="630"/>
      <c r="BO85" s="631"/>
      <c r="BQ85" s="621" t="s">
        <v>276</v>
      </c>
      <c r="BR85" s="622"/>
      <c r="BS85" s="622"/>
      <c r="BT85" s="623"/>
      <c r="BU85" s="626">
        <v>4</v>
      </c>
      <c r="BV85" s="628" t="s">
        <v>93</v>
      </c>
      <c r="BW85" s="630"/>
      <c r="BX85" s="630"/>
      <c r="BY85" s="630"/>
      <c r="BZ85" s="630"/>
      <c r="CA85" s="630"/>
      <c r="CB85" s="630"/>
      <c r="CC85" s="630"/>
      <c r="CD85" s="630"/>
      <c r="CE85" s="630"/>
      <c r="CF85" s="631"/>
      <c r="CH85" s="621" t="s">
        <v>276</v>
      </c>
      <c r="CI85" s="622"/>
      <c r="CJ85" s="622"/>
      <c r="CK85" s="623"/>
      <c r="CL85" s="626">
        <v>4</v>
      </c>
      <c r="CM85" s="628" t="s">
        <v>93</v>
      </c>
      <c r="CN85" s="630"/>
      <c r="CO85" s="630"/>
      <c r="CP85" s="630"/>
      <c r="CQ85" s="630"/>
      <c r="CR85" s="630"/>
      <c r="CS85" s="630"/>
      <c r="CT85" s="630"/>
      <c r="CU85" s="630"/>
      <c r="CV85" s="630"/>
      <c r="CW85" s="631"/>
      <c r="CY85" s="621" t="s">
        <v>276</v>
      </c>
      <c r="CZ85" s="622"/>
      <c r="DA85" s="622"/>
      <c r="DB85" s="623"/>
      <c r="DC85" s="626">
        <v>4</v>
      </c>
      <c r="DD85" s="628" t="s">
        <v>93</v>
      </c>
      <c r="DE85" s="630"/>
      <c r="DF85" s="630"/>
      <c r="DG85" s="630"/>
      <c r="DH85" s="630"/>
      <c r="DI85" s="630"/>
      <c r="DJ85" s="630"/>
      <c r="DK85" s="630"/>
      <c r="DL85" s="630"/>
      <c r="DM85" s="630"/>
      <c r="DN85" s="631"/>
      <c r="DP85" s="621" t="s">
        <v>276</v>
      </c>
      <c r="DQ85" s="622"/>
      <c r="DR85" s="622"/>
      <c r="DS85" s="623"/>
      <c r="DT85" s="626">
        <v>4</v>
      </c>
      <c r="DU85" s="628" t="s">
        <v>93</v>
      </c>
      <c r="DV85" s="630"/>
      <c r="DW85" s="630"/>
      <c r="DX85" s="630"/>
      <c r="DY85" s="630"/>
      <c r="DZ85" s="630"/>
      <c r="EA85" s="630"/>
      <c r="EB85" s="630"/>
      <c r="EC85" s="630"/>
      <c r="ED85" s="630"/>
      <c r="EE85" s="631"/>
      <c r="EG85" s="621" t="s">
        <v>276</v>
      </c>
      <c r="EH85" s="622"/>
      <c r="EI85" s="622"/>
      <c r="EJ85" s="623"/>
      <c r="EK85" s="626">
        <v>4</v>
      </c>
      <c r="EL85" s="628" t="s">
        <v>93</v>
      </c>
      <c r="EM85" s="630"/>
      <c r="EN85" s="630"/>
      <c r="EO85" s="630"/>
      <c r="EP85" s="630"/>
      <c r="EQ85" s="630"/>
      <c r="ER85" s="630"/>
      <c r="ES85" s="630"/>
      <c r="ET85" s="630"/>
      <c r="EU85" s="630"/>
      <c r="EV85" s="631"/>
      <c r="EX85" s="621" t="s">
        <v>276</v>
      </c>
      <c r="EY85" s="622"/>
      <c r="EZ85" s="622"/>
      <c r="FA85" s="623"/>
      <c r="FB85" s="626">
        <v>4</v>
      </c>
      <c r="FC85" s="628" t="s">
        <v>93</v>
      </c>
      <c r="FD85" s="630"/>
      <c r="FE85" s="630"/>
      <c r="FF85" s="630"/>
      <c r="FG85" s="630"/>
      <c r="FH85" s="630"/>
      <c r="FI85" s="630"/>
      <c r="FJ85" s="630"/>
      <c r="FK85" s="630"/>
      <c r="FL85" s="630"/>
      <c r="FM85" s="631"/>
    </row>
    <row r="86" spans="1:169" ht="15" customHeight="1" thickBot="1">
      <c r="A86" s="624"/>
      <c r="B86" s="625"/>
      <c r="C86" s="625"/>
      <c r="D86" s="385"/>
      <c r="E86" s="627"/>
      <c r="F86" s="629"/>
      <c r="G86" s="632"/>
      <c r="H86" s="632"/>
      <c r="I86" s="632"/>
      <c r="J86" s="632"/>
      <c r="K86" s="632"/>
      <c r="L86" s="632"/>
      <c r="M86" s="632"/>
      <c r="N86" s="632"/>
      <c r="O86" s="632"/>
      <c r="P86" s="633"/>
      <c r="R86" s="624"/>
      <c r="S86" s="625"/>
      <c r="T86" s="625"/>
      <c r="U86" s="385"/>
      <c r="V86" s="627"/>
      <c r="W86" s="629"/>
      <c r="X86" s="632"/>
      <c r="Y86" s="632"/>
      <c r="Z86" s="632"/>
      <c r="AA86" s="632"/>
      <c r="AB86" s="632"/>
      <c r="AC86" s="632"/>
      <c r="AD86" s="632"/>
      <c r="AE86" s="632"/>
      <c r="AF86" s="632"/>
      <c r="AG86" s="633"/>
      <c r="AI86" s="624"/>
      <c r="AJ86" s="625"/>
      <c r="AK86" s="625"/>
      <c r="AL86" s="385"/>
      <c r="AM86" s="627"/>
      <c r="AN86" s="629"/>
      <c r="AO86" s="632"/>
      <c r="AP86" s="632"/>
      <c r="AQ86" s="632"/>
      <c r="AR86" s="632"/>
      <c r="AS86" s="632"/>
      <c r="AT86" s="632"/>
      <c r="AU86" s="632"/>
      <c r="AV86" s="632"/>
      <c r="AW86" s="632"/>
      <c r="AX86" s="633"/>
      <c r="AZ86" s="624"/>
      <c r="BA86" s="625"/>
      <c r="BB86" s="625"/>
      <c r="BC86" s="385"/>
      <c r="BD86" s="627"/>
      <c r="BE86" s="629"/>
      <c r="BF86" s="632"/>
      <c r="BG86" s="632"/>
      <c r="BH86" s="632"/>
      <c r="BI86" s="632"/>
      <c r="BJ86" s="632"/>
      <c r="BK86" s="632"/>
      <c r="BL86" s="632"/>
      <c r="BM86" s="632"/>
      <c r="BN86" s="632"/>
      <c r="BO86" s="633"/>
      <c r="BQ86" s="624"/>
      <c r="BR86" s="625"/>
      <c r="BS86" s="625"/>
      <c r="BT86" s="385"/>
      <c r="BU86" s="627"/>
      <c r="BV86" s="629"/>
      <c r="BW86" s="632"/>
      <c r="BX86" s="632"/>
      <c r="BY86" s="632"/>
      <c r="BZ86" s="632"/>
      <c r="CA86" s="632"/>
      <c r="CB86" s="632"/>
      <c r="CC86" s="632"/>
      <c r="CD86" s="632"/>
      <c r="CE86" s="632"/>
      <c r="CF86" s="633"/>
      <c r="CH86" s="624"/>
      <c r="CI86" s="625"/>
      <c r="CJ86" s="625"/>
      <c r="CK86" s="385"/>
      <c r="CL86" s="627"/>
      <c r="CM86" s="629"/>
      <c r="CN86" s="632"/>
      <c r="CO86" s="632"/>
      <c r="CP86" s="632"/>
      <c r="CQ86" s="632"/>
      <c r="CR86" s="632"/>
      <c r="CS86" s="632"/>
      <c r="CT86" s="632"/>
      <c r="CU86" s="632"/>
      <c r="CV86" s="632"/>
      <c r="CW86" s="633"/>
      <c r="CY86" s="624"/>
      <c r="CZ86" s="625"/>
      <c r="DA86" s="625"/>
      <c r="DB86" s="385"/>
      <c r="DC86" s="627"/>
      <c r="DD86" s="629"/>
      <c r="DE86" s="632"/>
      <c r="DF86" s="632"/>
      <c r="DG86" s="632"/>
      <c r="DH86" s="632"/>
      <c r="DI86" s="632"/>
      <c r="DJ86" s="632"/>
      <c r="DK86" s="632"/>
      <c r="DL86" s="632"/>
      <c r="DM86" s="632"/>
      <c r="DN86" s="633"/>
      <c r="DP86" s="624"/>
      <c r="DQ86" s="625"/>
      <c r="DR86" s="625"/>
      <c r="DS86" s="385"/>
      <c r="DT86" s="627"/>
      <c r="DU86" s="629"/>
      <c r="DV86" s="632"/>
      <c r="DW86" s="632"/>
      <c r="DX86" s="632"/>
      <c r="DY86" s="632"/>
      <c r="DZ86" s="632"/>
      <c r="EA86" s="632"/>
      <c r="EB86" s="632"/>
      <c r="EC86" s="632"/>
      <c r="ED86" s="632"/>
      <c r="EE86" s="633"/>
      <c r="EG86" s="624"/>
      <c r="EH86" s="625"/>
      <c r="EI86" s="625"/>
      <c r="EJ86" s="385"/>
      <c r="EK86" s="627"/>
      <c r="EL86" s="629"/>
      <c r="EM86" s="632"/>
      <c r="EN86" s="632"/>
      <c r="EO86" s="632"/>
      <c r="EP86" s="632"/>
      <c r="EQ86" s="632"/>
      <c r="ER86" s="632"/>
      <c r="ES86" s="632"/>
      <c r="ET86" s="632"/>
      <c r="EU86" s="632"/>
      <c r="EV86" s="633"/>
      <c r="EX86" s="624"/>
      <c r="EY86" s="625"/>
      <c r="EZ86" s="625"/>
      <c r="FA86" s="385"/>
      <c r="FB86" s="627"/>
      <c r="FC86" s="629"/>
      <c r="FD86" s="632"/>
      <c r="FE86" s="632"/>
      <c r="FF86" s="632"/>
      <c r="FG86" s="632"/>
      <c r="FH86" s="632"/>
      <c r="FI86" s="632"/>
      <c r="FJ86" s="632"/>
      <c r="FK86" s="632"/>
      <c r="FL86" s="632"/>
      <c r="FM86" s="633"/>
    </row>
    <row r="87" spans="1:169" ht="15" customHeight="1">
      <c r="A87" s="599" t="str">
        <f>IF(E70="Baseline","Skal værdier for uniformitet indsat under Baseline evalueres (Ja/Nej)?","Skal værdier for uniformitet indsat under Modtagekontrol / Baseline evalueres (Ja/Nej)?")</f>
        <v>Skal værdier for uniformitet indsat under Modtagekontrol / Baseline evalueres (Ja/Nej)?</v>
      </c>
      <c r="B87" s="600"/>
      <c r="C87" s="600"/>
      <c r="D87" s="601"/>
      <c r="E87" s="605" t="s">
        <v>231</v>
      </c>
      <c r="F87" s="606"/>
      <c r="G87" s="607"/>
      <c r="H87" s="89"/>
      <c r="I87" s="89"/>
      <c r="J87" s="89"/>
      <c r="K87" s="90"/>
      <c r="L87" s="89"/>
      <c r="M87" s="89"/>
      <c r="N87" s="89"/>
      <c r="O87" s="89"/>
      <c r="P87" s="89"/>
      <c r="R87" s="599" t="str">
        <f>IF(V70="Baseline","Skal værdier for uniformitet indsat under Baseline evalueres (Ja/Nej)?","Skal værdier for uniformitet indsat under Modtagekontrol / Baseline evalueres (Ja/Nej)?")</f>
        <v>Skal værdier for uniformitet indsat under Modtagekontrol / Baseline evalueres (Ja/Nej)?</v>
      </c>
      <c r="S87" s="600"/>
      <c r="T87" s="600"/>
      <c r="U87" s="601"/>
      <c r="V87" s="605" t="s">
        <v>231</v>
      </c>
      <c r="W87" s="606"/>
      <c r="X87" s="607"/>
      <c r="Y87" s="89"/>
      <c r="Z87" s="89"/>
      <c r="AA87" s="89"/>
      <c r="AB87" s="90"/>
      <c r="AC87" s="89"/>
      <c r="AD87" s="89"/>
      <c r="AE87" s="89"/>
      <c r="AF87" s="89"/>
      <c r="AG87" s="89"/>
      <c r="AI87" s="599" t="str">
        <f>IF(AM70="Baseline","Skal værdier for uniformitet indsat under Baseline evalueres (Ja/Nej)?","Skal værdier for uniformitet indsat under Modtagekontrol / Baseline evalueres (Ja/Nej)?")</f>
        <v>Skal værdier for uniformitet indsat under Modtagekontrol / Baseline evalueres (Ja/Nej)?</v>
      </c>
      <c r="AJ87" s="600"/>
      <c r="AK87" s="600"/>
      <c r="AL87" s="601"/>
      <c r="AM87" s="605" t="s">
        <v>231</v>
      </c>
      <c r="AN87" s="606"/>
      <c r="AO87" s="607"/>
      <c r="AP87" s="89"/>
      <c r="AQ87" s="89"/>
      <c r="AR87" s="89"/>
      <c r="AS87" s="90"/>
      <c r="AT87" s="89"/>
      <c r="AU87" s="89"/>
      <c r="AV87" s="89"/>
      <c r="AW87" s="89"/>
      <c r="AX87" s="89"/>
      <c r="AZ87" s="599" t="str">
        <f>IF(BD70="Baseline","Skal værdier for uniformitet indsat under Baseline evalueres (Ja/Nej)?","Skal værdier for uniformitet indsat under Modtagekontrol / Baseline evalueres (Ja/Nej)?")</f>
        <v>Skal værdier for uniformitet indsat under Modtagekontrol / Baseline evalueres (Ja/Nej)?</v>
      </c>
      <c r="BA87" s="600"/>
      <c r="BB87" s="600"/>
      <c r="BC87" s="601"/>
      <c r="BD87" s="605" t="s">
        <v>231</v>
      </c>
      <c r="BE87" s="606"/>
      <c r="BF87" s="607"/>
      <c r="BG87" s="89"/>
      <c r="BH87" s="89"/>
      <c r="BI87" s="89"/>
      <c r="BJ87" s="90"/>
      <c r="BK87" s="89"/>
      <c r="BL87" s="89"/>
      <c r="BM87" s="89"/>
      <c r="BN87" s="89"/>
      <c r="BO87" s="89"/>
      <c r="BQ87" s="599" t="str">
        <f>IF(BU70="Baseline","Skal værdier for uniformitet indsat under Baseline evalueres (Ja/Nej)?","Skal værdier for uniformitet indsat under Modtagekontrol / Baseline evalueres (Ja/Nej)?")</f>
        <v>Skal værdier for uniformitet indsat under Modtagekontrol / Baseline evalueres (Ja/Nej)?</v>
      </c>
      <c r="BR87" s="600"/>
      <c r="BS87" s="600"/>
      <c r="BT87" s="601"/>
      <c r="BU87" s="605" t="s">
        <v>231</v>
      </c>
      <c r="BV87" s="606"/>
      <c r="BW87" s="607"/>
      <c r="BX87" s="89"/>
      <c r="BY87" s="89"/>
      <c r="BZ87" s="89"/>
      <c r="CA87" s="90"/>
      <c r="CB87" s="89"/>
      <c r="CC87" s="89"/>
      <c r="CD87" s="89"/>
      <c r="CE87" s="89"/>
      <c r="CF87" s="89"/>
      <c r="CH87" s="599" t="str">
        <f>IF(CL70="Baseline","Skal værdier for uniformitet indsat under Baseline evalueres (Ja/Nej)?","Skal værdier for uniformitet indsat under Modtagekontrol / Baseline evalueres (Ja/Nej)?")</f>
        <v>Skal værdier for uniformitet indsat under Modtagekontrol / Baseline evalueres (Ja/Nej)?</v>
      </c>
      <c r="CI87" s="600"/>
      <c r="CJ87" s="600"/>
      <c r="CK87" s="601"/>
      <c r="CL87" s="605" t="s">
        <v>231</v>
      </c>
      <c r="CM87" s="606"/>
      <c r="CN87" s="607"/>
      <c r="CO87" s="89"/>
      <c r="CP87" s="89"/>
      <c r="CQ87" s="89"/>
      <c r="CR87" s="90"/>
      <c r="CS87" s="89"/>
      <c r="CT87" s="89"/>
      <c r="CU87" s="89"/>
      <c r="CV87" s="89"/>
      <c r="CW87" s="89"/>
      <c r="CY87" s="599" t="str">
        <f>IF(DC70="Baseline","Skal værdier for uniformitet indsat under Baseline evalueres (Ja/Nej)?","Skal værdier for uniformitet indsat under Modtagekontrol / Baseline evalueres (Ja/Nej)?")</f>
        <v>Skal værdier for uniformitet indsat under Modtagekontrol / Baseline evalueres (Ja/Nej)?</v>
      </c>
      <c r="CZ87" s="600"/>
      <c r="DA87" s="600"/>
      <c r="DB87" s="601"/>
      <c r="DC87" s="605" t="s">
        <v>231</v>
      </c>
      <c r="DD87" s="606"/>
      <c r="DE87" s="607"/>
      <c r="DF87" s="89"/>
      <c r="DG87" s="89"/>
      <c r="DH87" s="89"/>
      <c r="DI87" s="90"/>
      <c r="DJ87" s="89"/>
      <c r="DK87" s="89"/>
      <c r="DL87" s="89"/>
      <c r="DM87" s="89"/>
      <c r="DN87" s="89"/>
      <c r="DP87" s="599" t="str">
        <f>IF(DT70="Baseline","Skal værdier for uniformitet indsat under Baseline evalueres (Ja/Nej)?","Skal værdier for uniformitet indsat under Modtagekontrol / Baseline evalueres (Ja/Nej)?")</f>
        <v>Skal værdier for uniformitet indsat under Modtagekontrol / Baseline evalueres (Ja/Nej)?</v>
      </c>
      <c r="DQ87" s="600"/>
      <c r="DR87" s="600"/>
      <c r="DS87" s="601"/>
      <c r="DT87" s="605" t="s">
        <v>231</v>
      </c>
      <c r="DU87" s="606"/>
      <c r="DV87" s="607"/>
      <c r="DW87" s="89"/>
      <c r="DX87" s="89"/>
      <c r="DY87" s="89"/>
      <c r="DZ87" s="90"/>
      <c r="EA87" s="89"/>
      <c r="EB87" s="89"/>
      <c r="EC87" s="89"/>
      <c r="ED87" s="89"/>
      <c r="EE87" s="89"/>
      <c r="EG87" s="599" t="str">
        <f>IF(EK70="Baseline","Skal værdier for uniformitet indsat under Baseline evalueres (Ja/Nej)?","Skal værdier for uniformitet indsat under Modtagekontrol / Baseline evalueres (Ja/Nej)?")</f>
        <v>Skal værdier for uniformitet indsat under Modtagekontrol / Baseline evalueres (Ja/Nej)?</v>
      </c>
      <c r="EH87" s="600"/>
      <c r="EI87" s="600"/>
      <c r="EJ87" s="601"/>
      <c r="EK87" s="605" t="s">
        <v>231</v>
      </c>
      <c r="EL87" s="606"/>
      <c r="EM87" s="607"/>
      <c r="EN87" s="89"/>
      <c r="EO87" s="89"/>
      <c r="EP87" s="89"/>
      <c r="EQ87" s="90"/>
      <c r="ER87" s="89"/>
      <c r="ES87" s="89"/>
      <c r="ET87" s="89"/>
      <c r="EU87" s="89"/>
      <c r="EV87" s="89"/>
      <c r="EX87" s="599" t="str">
        <f>IF(FB70="Baseline","Skal værdier for uniformitet indsat under Baseline evalueres (Ja/Nej)?","Skal værdier for uniformitet indsat under Modtagekontrol / Baseline evalueres (Ja/Nej)?")</f>
        <v>Skal værdier for uniformitet indsat under Modtagekontrol / Baseline evalueres (Ja/Nej)?</v>
      </c>
      <c r="EY87" s="600"/>
      <c r="EZ87" s="600"/>
      <c r="FA87" s="601"/>
      <c r="FB87" s="605" t="s">
        <v>231</v>
      </c>
      <c r="FC87" s="606"/>
      <c r="FD87" s="607"/>
      <c r="FE87" s="89"/>
      <c r="FF87" s="89"/>
      <c r="FG87" s="89"/>
      <c r="FH87" s="90"/>
      <c r="FI87" s="89"/>
      <c r="FJ87" s="89"/>
      <c r="FK87" s="89"/>
      <c r="FL87" s="89"/>
      <c r="FM87" s="89"/>
    </row>
    <row r="88" spans="1:169" ht="15" customHeight="1" thickBot="1">
      <c r="A88" s="602"/>
      <c r="B88" s="603"/>
      <c r="C88" s="603"/>
      <c r="D88" s="604"/>
      <c r="E88" s="608"/>
      <c r="F88" s="609"/>
      <c r="G88" s="610"/>
      <c r="H88" s="89"/>
      <c r="I88" s="89"/>
      <c r="J88" s="89"/>
      <c r="K88" s="90"/>
      <c r="L88" s="89"/>
      <c r="M88" s="89"/>
      <c r="N88" s="89"/>
      <c r="O88" s="89"/>
      <c r="P88" s="89"/>
      <c r="R88" s="602"/>
      <c r="S88" s="603"/>
      <c r="T88" s="603"/>
      <c r="U88" s="604"/>
      <c r="V88" s="608"/>
      <c r="W88" s="609"/>
      <c r="X88" s="610"/>
      <c r="Y88" s="89"/>
      <c r="Z88" s="89"/>
      <c r="AA88" s="89"/>
      <c r="AB88" s="90"/>
      <c r="AC88" s="89"/>
      <c r="AD88" s="89"/>
      <c r="AE88" s="89"/>
      <c r="AF88" s="89"/>
      <c r="AG88" s="89"/>
      <c r="AI88" s="602"/>
      <c r="AJ88" s="603"/>
      <c r="AK88" s="603"/>
      <c r="AL88" s="604"/>
      <c r="AM88" s="608"/>
      <c r="AN88" s="609"/>
      <c r="AO88" s="610"/>
      <c r="AP88" s="89"/>
      <c r="AQ88" s="89"/>
      <c r="AR88" s="89"/>
      <c r="AS88" s="90"/>
      <c r="AT88" s="89"/>
      <c r="AU88" s="89"/>
      <c r="AV88" s="89"/>
      <c r="AW88" s="89"/>
      <c r="AX88" s="89"/>
      <c r="AZ88" s="602"/>
      <c r="BA88" s="603"/>
      <c r="BB88" s="603"/>
      <c r="BC88" s="604"/>
      <c r="BD88" s="608"/>
      <c r="BE88" s="609"/>
      <c r="BF88" s="610"/>
      <c r="BG88" s="89"/>
      <c r="BH88" s="89"/>
      <c r="BI88" s="89"/>
      <c r="BJ88" s="90"/>
      <c r="BK88" s="89"/>
      <c r="BL88" s="89"/>
      <c r="BM88" s="89"/>
      <c r="BN88" s="89"/>
      <c r="BO88" s="89"/>
      <c r="BQ88" s="602"/>
      <c r="BR88" s="603"/>
      <c r="BS88" s="603"/>
      <c r="BT88" s="604"/>
      <c r="BU88" s="608"/>
      <c r="BV88" s="609"/>
      <c r="BW88" s="610"/>
      <c r="BX88" s="89"/>
      <c r="BY88" s="89"/>
      <c r="BZ88" s="89"/>
      <c r="CA88" s="90"/>
      <c r="CB88" s="89"/>
      <c r="CC88" s="89"/>
      <c r="CD88" s="89"/>
      <c r="CE88" s="89"/>
      <c r="CF88" s="89"/>
      <c r="CH88" s="602"/>
      <c r="CI88" s="603"/>
      <c r="CJ88" s="603"/>
      <c r="CK88" s="604"/>
      <c r="CL88" s="608"/>
      <c r="CM88" s="609"/>
      <c r="CN88" s="610"/>
      <c r="CO88" s="89"/>
      <c r="CP88" s="89"/>
      <c r="CQ88" s="89"/>
      <c r="CR88" s="90"/>
      <c r="CS88" s="89"/>
      <c r="CT88" s="89"/>
      <c r="CU88" s="89"/>
      <c r="CV88" s="89"/>
      <c r="CW88" s="89"/>
      <c r="CY88" s="602"/>
      <c r="CZ88" s="603"/>
      <c r="DA88" s="603"/>
      <c r="DB88" s="604"/>
      <c r="DC88" s="608"/>
      <c r="DD88" s="609"/>
      <c r="DE88" s="610"/>
      <c r="DF88" s="89"/>
      <c r="DG88" s="89"/>
      <c r="DH88" s="89"/>
      <c r="DI88" s="90"/>
      <c r="DJ88" s="89"/>
      <c r="DK88" s="89"/>
      <c r="DL88" s="89"/>
      <c r="DM88" s="89"/>
      <c r="DN88" s="89"/>
      <c r="DP88" s="602"/>
      <c r="DQ88" s="603"/>
      <c r="DR88" s="603"/>
      <c r="DS88" s="604"/>
      <c r="DT88" s="608"/>
      <c r="DU88" s="609"/>
      <c r="DV88" s="610"/>
      <c r="DW88" s="89"/>
      <c r="DX88" s="89"/>
      <c r="DY88" s="89"/>
      <c r="DZ88" s="90"/>
      <c r="EA88" s="89"/>
      <c r="EB88" s="89"/>
      <c r="EC88" s="89"/>
      <c r="ED88" s="89"/>
      <c r="EE88" s="89"/>
      <c r="EG88" s="602"/>
      <c r="EH88" s="603"/>
      <c r="EI88" s="603"/>
      <c r="EJ88" s="604"/>
      <c r="EK88" s="608"/>
      <c r="EL88" s="609"/>
      <c r="EM88" s="610"/>
      <c r="EN88" s="89"/>
      <c r="EO88" s="89"/>
      <c r="EP88" s="89"/>
      <c r="EQ88" s="90"/>
      <c r="ER88" s="89"/>
      <c r="ES88" s="89"/>
      <c r="ET88" s="89"/>
      <c r="EU88" s="89"/>
      <c r="EV88" s="89"/>
      <c r="EX88" s="602"/>
      <c r="EY88" s="603"/>
      <c r="EZ88" s="603"/>
      <c r="FA88" s="604"/>
      <c r="FB88" s="608"/>
      <c r="FC88" s="609"/>
      <c r="FD88" s="610"/>
      <c r="FE88" s="89"/>
      <c r="FF88" s="89"/>
      <c r="FG88" s="89"/>
      <c r="FH88" s="90"/>
      <c r="FI88" s="89"/>
      <c r="FJ88" s="89"/>
      <c r="FK88" s="89"/>
      <c r="FL88" s="89"/>
      <c r="FM88" s="89"/>
    </row>
    <row r="89" spans="1:16" ht="15" customHeight="1">
      <c r="A89" s="87"/>
      <c r="B89" s="88"/>
      <c r="C89" s="88"/>
      <c r="D89" s="88"/>
      <c r="E89" s="89"/>
      <c r="F89" s="89"/>
      <c r="G89" s="89"/>
      <c r="H89" s="89"/>
      <c r="I89" s="89"/>
      <c r="J89" s="89"/>
      <c r="K89" s="90"/>
      <c r="L89" s="89"/>
      <c r="M89" s="89"/>
      <c r="N89" s="89"/>
      <c r="O89" s="89"/>
      <c r="P89" s="89"/>
    </row>
    <row r="90" ht="15" customHeight="1"/>
    <row r="91" ht="15" customHeight="1" thickBot="1">
      <c r="N91" s="116"/>
    </row>
    <row r="92" spans="1:16" ht="15" customHeight="1">
      <c r="A92" s="807" t="s">
        <v>43</v>
      </c>
      <c r="B92" s="808"/>
      <c r="C92" s="808"/>
      <c r="D92" s="808"/>
      <c r="E92" s="808"/>
      <c r="F92" s="808"/>
      <c r="G92" s="808"/>
      <c r="H92" s="808"/>
      <c r="I92" s="808"/>
      <c r="J92" s="808"/>
      <c r="K92" s="808"/>
      <c r="L92" s="808"/>
      <c r="M92" s="808"/>
      <c r="N92" s="808"/>
      <c r="O92" s="808"/>
      <c r="P92" s="809"/>
    </row>
    <row r="93" spans="1:16" ht="15" customHeight="1">
      <c r="A93" s="810"/>
      <c r="B93" s="811"/>
      <c r="C93" s="811"/>
      <c r="D93" s="811"/>
      <c r="E93" s="811"/>
      <c r="F93" s="811"/>
      <c r="G93" s="811"/>
      <c r="H93" s="811"/>
      <c r="I93" s="811"/>
      <c r="J93" s="811"/>
      <c r="K93" s="811"/>
      <c r="L93" s="811"/>
      <c r="M93" s="811"/>
      <c r="N93" s="811"/>
      <c r="O93" s="811"/>
      <c r="P93" s="812"/>
    </row>
    <row r="94" spans="1:16" ht="15" customHeight="1">
      <c r="A94" s="810"/>
      <c r="B94" s="811"/>
      <c r="C94" s="811"/>
      <c r="D94" s="811"/>
      <c r="E94" s="811"/>
      <c r="F94" s="811"/>
      <c r="G94" s="811"/>
      <c r="H94" s="811"/>
      <c r="I94" s="811"/>
      <c r="J94" s="811"/>
      <c r="K94" s="811"/>
      <c r="L94" s="811"/>
      <c r="M94" s="811"/>
      <c r="N94" s="811"/>
      <c r="O94" s="811"/>
      <c r="P94" s="812"/>
    </row>
    <row r="95" spans="1:16" ht="15" customHeight="1">
      <c r="A95" s="810"/>
      <c r="B95" s="811"/>
      <c r="C95" s="811"/>
      <c r="D95" s="811"/>
      <c r="E95" s="811"/>
      <c r="F95" s="811"/>
      <c r="G95" s="811"/>
      <c r="H95" s="811"/>
      <c r="I95" s="811"/>
      <c r="J95" s="811"/>
      <c r="K95" s="811"/>
      <c r="L95" s="811"/>
      <c r="M95" s="811"/>
      <c r="N95" s="811"/>
      <c r="O95" s="811"/>
      <c r="P95" s="812"/>
    </row>
    <row r="96" spans="1:16" ht="15" customHeight="1">
      <c r="A96" s="810"/>
      <c r="B96" s="811"/>
      <c r="C96" s="811"/>
      <c r="D96" s="811"/>
      <c r="E96" s="811"/>
      <c r="F96" s="811"/>
      <c r="G96" s="811"/>
      <c r="H96" s="811"/>
      <c r="I96" s="811"/>
      <c r="J96" s="811"/>
      <c r="K96" s="811"/>
      <c r="L96" s="811"/>
      <c r="M96" s="811"/>
      <c r="N96" s="811"/>
      <c r="O96" s="811"/>
      <c r="P96" s="812"/>
    </row>
    <row r="97" spans="1:16" ht="15" customHeight="1">
      <c r="A97" s="810"/>
      <c r="B97" s="811"/>
      <c r="C97" s="811"/>
      <c r="D97" s="811"/>
      <c r="E97" s="811"/>
      <c r="F97" s="811"/>
      <c r="G97" s="811"/>
      <c r="H97" s="811"/>
      <c r="I97" s="811"/>
      <c r="J97" s="811"/>
      <c r="K97" s="811"/>
      <c r="L97" s="811"/>
      <c r="M97" s="811"/>
      <c r="N97" s="811"/>
      <c r="O97" s="811"/>
      <c r="P97" s="812"/>
    </row>
    <row r="98" spans="1:69" ht="15" customHeight="1">
      <c r="A98" s="810"/>
      <c r="B98" s="811"/>
      <c r="C98" s="811"/>
      <c r="D98" s="811"/>
      <c r="E98" s="811"/>
      <c r="F98" s="811"/>
      <c r="G98" s="811"/>
      <c r="H98" s="811"/>
      <c r="I98" s="811"/>
      <c r="J98" s="811"/>
      <c r="K98" s="811"/>
      <c r="L98" s="811"/>
      <c r="M98" s="811"/>
      <c r="N98" s="811"/>
      <c r="O98" s="811"/>
      <c r="P98" s="812"/>
      <c r="S98" s="116"/>
      <c r="AC98" s="116"/>
      <c r="AM98" s="116"/>
      <c r="AW98" s="116"/>
      <c r="BG98" s="116"/>
      <c r="BQ98" s="116"/>
    </row>
    <row r="99" ht="12.75" thickBot="1"/>
    <row r="100" spans="1:16" ht="13.5" thickBot="1">
      <c r="A100" s="354" t="s">
        <v>62</v>
      </c>
      <c r="B100" s="355"/>
      <c r="C100" s="355"/>
      <c r="D100" s="355"/>
      <c r="E100" s="355"/>
      <c r="F100" s="355"/>
      <c r="G100" s="355"/>
      <c r="H100" s="355"/>
      <c r="I100" s="355"/>
      <c r="J100" s="355"/>
      <c r="K100" s="355"/>
      <c r="L100" s="355"/>
      <c r="M100" s="355"/>
      <c r="N100" s="355"/>
      <c r="O100" s="355"/>
      <c r="P100" s="813"/>
    </row>
    <row r="101" spans="1:16" ht="18" customHeight="1" thickBot="1">
      <c r="A101" s="814" t="s">
        <v>284</v>
      </c>
      <c r="B101" s="815"/>
      <c r="C101" s="815"/>
      <c r="D101" s="815"/>
      <c r="E101" s="815"/>
      <c r="F101" s="815"/>
      <c r="G101" s="815"/>
      <c r="H101" s="815"/>
      <c r="I101" s="815"/>
      <c r="J101" s="815"/>
      <c r="K101" s="815"/>
      <c r="L101" s="815"/>
      <c r="M101" s="815"/>
      <c r="N101" s="815"/>
      <c r="O101" s="815"/>
      <c r="P101" s="816"/>
    </row>
    <row r="102" spans="1:16" ht="12">
      <c r="A102" s="810"/>
      <c r="B102" s="811"/>
      <c r="C102" s="811"/>
      <c r="D102" s="811"/>
      <c r="E102" s="811"/>
      <c r="F102" s="811"/>
      <c r="G102" s="811"/>
      <c r="H102" s="811"/>
      <c r="I102" s="811"/>
      <c r="J102" s="811"/>
      <c r="K102" s="811"/>
      <c r="L102" s="811"/>
      <c r="M102" s="811"/>
      <c r="N102" s="811"/>
      <c r="O102" s="811"/>
      <c r="P102" s="812"/>
    </row>
    <row r="103" spans="1:16" ht="12">
      <c r="A103" s="810"/>
      <c r="B103" s="811"/>
      <c r="C103" s="811"/>
      <c r="D103" s="811"/>
      <c r="E103" s="811"/>
      <c r="F103" s="811"/>
      <c r="G103" s="811"/>
      <c r="H103" s="811"/>
      <c r="I103" s="811"/>
      <c r="J103" s="811"/>
      <c r="K103" s="811"/>
      <c r="L103" s="811"/>
      <c r="M103" s="811"/>
      <c r="N103" s="811"/>
      <c r="O103" s="811"/>
      <c r="P103" s="812"/>
    </row>
    <row r="104" spans="1:16" ht="12">
      <c r="A104" s="810"/>
      <c r="B104" s="811"/>
      <c r="C104" s="811"/>
      <c r="D104" s="811"/>
      <c r="E104" s="811"/>
      <c r="F104" s="811"/>
      <c r="G104" s="811"/>
      <c r="H104" s="811"/>
      <c r="I104" s="811"/>
      <c r="J104" s="811"/>
      <c r="K104" s="811"/>
      <c r="L104" s="811"/>
      <c r="M104" s="811"/>
      <c r="N104" s="811"/>
      <c r="O104" s="811"/>
      <c r="P104" s="812"/>
    </row>
    <row r="105" spans="1:16" ht="12">
      <c r="A105" s="810"/>
      <c r="B105" s="811"/>
      <c r="C105" s="811"/>
      <c r="D105" s="811"/>
      <c r="E105" s="811"/>
      <c r="F105" s="811"/>
      <c r="G105" s="811"/>
      <c r="H105" s="811"/>
      <c r="I105" s="811"/>
      <c r="J105" s="811"/>
      <c r="K105" s="811"/>
      <c r="L105" s="811"/>
      <c r="M105" s="811"/>
      <c r="N105" s="811"/>
      <c r="O105" s="811"/>
      <c r="P105" s="812"/>
    </row>
    <row r="106" spans="1:16" ht="12">
      <c r="A106" s="810"/>
      <c r="B106" s="811"/>
      <c r="C106" s="811"/>
      <c r="D106" s="811"/>
      <c r="E106" s="811"/>
      <c r="F106" s="811"/>
      <c r="G106" s="811"/>
      <c r="H106" s="811"/>
      <c r="I106" s="811"/>
      <c r="J106" s="811"/>
      <c r="K106" s="811"/>
      <c r="L106" s="811"/>
      <c r="M106" s="811"/>
      <c r="N106" s="811"/>
      <c r="O106" s="811"/>
      <c r="P106" s="812"/>
    </row>
    <row r="107" spans="1:16" ht="12">
      <c r="A107" s="810"/>
      <c r="B107" s="811"/>
      <c r="C107" s="811"/>
      <c r="D107" s="811"/>
      <c r="E107" s="811"/>
      <c r="F107" s="811"/>
      <c r="G107" s="811"/>
      <c r="H107" s="811"/>
      <c r="I107" s="811"/>
      <c r="J107" s="811"/>
      <c r="K107" s="811"/>
      <c r="L107" s="811"/>
      <c r="M107" s="811"/>
      <c r="N107" s="811"/>
      <c r="O107" s="811"/>
      <c r="P107" s="812"/>
    </row>
    <row r="108" ht="15" customHeight="1">
      <c r="T108" s="117"/>
    </row>
    <row r="109" ht="12.75" customHeight="1"/>
  </sheetData>
  <sheetProtection sheet="1"/>
  <mergeCells count="1461">
    <mergeCell ref="DP38:DS38"/>
    <mergeCell ref="DT38:DZ38"/>
    <mergeCell ref="DP39:DS39"/>
    <mergeCell ref="DT39:DZ39"/>
    <mergeCell ref="DP40:DS40"/>
    <mergeCell ref="DT40:DZ40"/>
    <mergeCell ref="DP35:DS35"/>
    <mergeCell ref="DT35:DZ35"/>
    <mergeCell ref="DP36:DS36"/>
    <mergeCell ref="DT36:DZ36"/>
    <mergeCell ref="DP37:DS37"/>
    <mergeCell ref="DT37:DZ37"/>
    <mergeCell ref="DP31:DS31"/>
    <mergeCell ref="DT31:DZ31"/>
    <mergeCell ref="DP32:DS32"/>
    <mergeCell ref="DT32:DZ32"/>
    <mergeCell ref="DP34:DS34"/>
    <mergeCell ref="DT34:DZ34"/>
    <mergeCell ref="DP28:DS28"/>
    <mergeCell ref="DT28:DZ28"/>
    <mergeCell ref="DP29:DS29"/>
    <mergeCell ref="DT29:DZ29"/>
    <mergeCell ref="DP30:DS30"/>
    <mergeCell ref="DT30:DZ30"/>
    <mergeCell ref="DP25:DS25"/>
    <mergeCell ref="DT25:DZ25"/>
    <mergeCell ref="DP26:DS26"/>
    <mergeCell ref="DT26:DZ26"/>
    <mergeCell ref="DP27:DS27"/>
    <mergeCell ref="DT27:DZ27"/>
    <mergeCell ref="DP22:DS22"/>
    <mergeCell ref="DT22:DZ22"/>
    <mergeCell ref="DP23:DS23"/>
    <mergeCell ref="DT23:DZ23"/>
    <mergeCell ref="DP24:DS24"/>
    <mergeCell ref="DT24:DZ24"/>
    <mergeCell ref="DP19:DS19"/>
    <mergeCell ref="DT19:DZ19"/>
    <mergeCell ref="DP20:DS20"/>
    <mergeCell ref="DT20:DZ20"/>
    <mergeCell ref="DP21:DS21"/>
    <mergeCell ref="DT21:DZ21"/>
    <mergeCell ref="CY87:DB88"/>
    <mergeCell ref="DC87:DE88"/>
    <mergeCell ref="DP15:DS15"/>
    <mergeCell ref="DT15:DZ15"/>
    <mergeCell ref="DP16:DS16"/>
    <mergeCell ref="DT16:DZ16"/>
    <mergeCell ref="DP17:DS17"/>
    <mergeCell ref="DT17:DZ17"/>
    <mergeCell ref="DP18:DS18"/>
    <mergeCell ref="DT18:DZ18"/>
    <mergeCell ref="DC83:DF84"/>
    <mergeCell ref="DG83:DH84"/>
    <mergeCell ref="DI83:DL84"/>
    <mergeCell ref="DM83:DN84"/>
    <mergeCell ref="CY85:DB86"/>
    <mergeCell ref="DC85:DC86"/>
    <mergeCell ref="DD85:DD86"/>
    <mergeCell ref="DE85:DN86"/>
    <mergeCell ref="CY77:DB77"/>
    <mergeCell ref="DC77:DG77"/>
    <mergeCell ref="DI77:DJ77"/>
    <mergeCell ref="DL77:DN77"/>
    <mergeCell ref="CY78:DG78"/>
    <mergeCell ref="CY79:DB79"/>
    <mergeCell ref="DC79:DH82"/>
    <mergeCell ref="DI79:DN79"/>
    <mergeCell ref="DI80:DL82"/>
    <mergeCell ref="DM80:DN82"/>
    <mergeCell ref="CY75:DB75"/>
    <mergeCell ref="DC75:DG75"/>
    <mergeCell ref="DI75:DJ75"/>
    <mergeCell ref="DL75:DN75"/>
    <mergeCell ref="CY76:DB76"/>
    <mergeCell ref="DC76:DG76"/>
    <mergeCell ref="DI76:DJ76"/>
    <mergeCell ref="DL76:DN76"/>
    <mergeCell ref="DK70:DK73"/>
    <mergeCell ref="DL70:DN73"/>
    <mergeCell ref="DC73:DG73"/>
    <mergeCell ref="DI73:DJ73"/>
    <mergeCell ref="CY74:DB74"/>
    <mergeCell ref="DC74:DG74"/>
    <mergeCell ref="DI74:DJ74"/>
    <mergeCell ref="DL74:DN74"/>
    <mergeCell ref="CY66:DB67"/>
    <mergeCell ref="DC66:DE67"/>
    <mergeCell ref="CY70:DB71"/>
    <mergeCell ref="DC70:DG71"/>
    <mergeCell ref="DH70:DH73"/>
    <mergeCell ref="DI70:DJ71"/>
    <mergeCell ref="CY72:DB72"/>
    <mergeCell ref="DC72:DG72"/>
    <mergeCell ref="DI72:DJ72"/>
    <mergeCell ref="CY73:DB73"/>
    <mergeCell ref="DC63:DE63"/>
    <mergeCell ref="DF63:DH63"/>
    <mergeCell ref="DI63:DK63"/>
    <mergeCell ref="DL63:DN63"/>
    <mergeCell ref="CY64:DB65"/>
    <mergeCell ref="DC64:DC65"/>
    <mergeCell ref="DD64:DD65"/>
    <mergeCell ref="DE64:DN65"/>
    <mergeCell ref="CY60:DB60"/>
    <mergeCell ref="DC60:DH60"/>
    <mergeCell ref="DI60:DN60"/>
    <mergeCell ref="DC61:DH62"/>
    <mergeCell ref="DI61:DN61"/>
    <mergeCell ref="DI62:DK62"/>
    <mergeCell ref="DL62:DN62"/>
    <mergeCell ref="CY53:DB54"/>
    <mergeCell ref="DC53:DE54"/>
    <mergeCell ref="CY57:DB59"/>
    <mergeCell ref="DC57:DH58"/>
    <mergeCell ref="DI57:DN58"/>
    <mergeCell ref="DC59:DH59"/>
    <mergeCell ref="DI59:DN59"/>
    <mergeCell ref="DC51:DE51"/>
    <mergeCell ref="DF51:DH51"/>
    <mergeCell ref="DI51:DK51"/>
    <mergeCell ref="DL51:DN51"/>
    <mergeCell ref="DC52:DE52"/>
    <mergeCell ref="DF52:DH52"/>
    <mergeCell ref="DI52:DK52"/>
    <mergeCell ref="DL52:DN52"/>
    <mergeCell ref="DC48:DH48"/>
    <mergeCell ref="DI48:DN49"/>
    <mergeCell ref="DC49:DE49"/>
    <mergeCell ref="DF49:DH49"/>
    <mergeCell ref="DC50:DE50"/>
    <mergeCell ref="DF50:DH50"/>
    <mergeCell ref="DI50:DK50"/>
    <mergeCell ref="DL50:DN50"/>
    <mergeCell ref="CY44:DB46"/>
    <mergeCell ref="DC44:DH45"/>
    <mergeCell ref="DI44:DN45"/>
    <mergeCell ref="DC46:DH46"/>
    <mergeCell ref="DI46:DN46"/>
    <mergeCell ref="CY47:DB47"/>
    <mergeCell ref="DC47:DH47"/>
    <mergeCell ref="DI47:DN47"/>
    <mergeCell ref="CY38:DB38"/>
    <mergeCell ref="DC38:DI38"/>
    <mergeCell ref="CY39:DB39"/>
    <mergeCell ref="DC39:DI39"/>
    <mergeCell ref="CY40:DB40"/>
    <mergeCell ref="DC40:DI40"/>
    <mergeCell ref="CY35:DB35"/>
    <mergeCell ref="DC35:DI35"/>
    <mergeCell ref="CY36:DB36"/>
    <mergeCell ref="DC36:DI36"/>
    <mergeCell ref="CY37:DB37"/>
    <mergeCell ref="DC37:DI37"/>
    <mergeCell ref="CY31:DB31"/>
    <mergeCell ref="DC31:DI31"/>
    <mergeCell ref="CY32:DB32"/>
    <mergeCell ref="DC32:DI32"/>
    <mergeCell ref="CY34:DB34"/>
    <mergeCell ref="DC34:DI34"/>
    <mergeCell ref="CY28:DB28"/>
    <mergeCell ref="DC28:DI28"/>
    <mergeCell ref="CY29:DB29"/>
    <mergeCell ref="DC29:DI29"/>
    <mergeCell ref="CY30:DB30"/>
    <mergeCell ref="DC30:DI30"/>
    <mergeCell ref="CY25:DB25"/>
    <mergeCell ref="DC25:DI25"/>
    <mergeCell ref="CY26:DB26"/>
    <mergeCell ref="DC26:DI26"/>
    <mergeCell ref="CY27:DB27"/>
    <mergeCell ref="DC27:DI27"/>
    <mergeCell ref="CY22:DB22"/>
    <mergeCell ref="DC22:DI22"/>
    <mergeCell ref="CY23:DB23"/>
    <mergeCell ref="DC23:DI23"/>
    <mergeCell ref="CY24:DB24"/>
    <mergeCell ref="DC24:DI24"/>
    <mergeCell ref="CY19:DB19"/>
    <mergeCell ref="DC19:DI19"/>
    <mergeCell ref="CY20:DB20"/>
    <mergeCell ref="DC20:DI20"/>
    <mergeCell ref="CY21:DB21"/>
    <mergeCell ref="DC21:DI21"/>
    <mergeCell ref="CH87:CK88"/>
    <mergeCell ref="CL87:CN88"/>
    <mergeCell ref="CY15:DB15"/>
    <mergeCell ref="DC15:DI15"/>
    <mergeCell ref="CY16:DB16"/>
    <mergeCell ref="DC16:DI16"/>
    <mergeCell ref="CY17:DB17"/>
    <mergeCell ref="DC17:DI17"/>
    <mergeCell ref="CY18:DB18"/>
    <mergeCell ref="DC18:DI18"/>
    <mergeCell ref="CL83:CO84"/>
    <mergeCell ref="CP83:CQ84"/>
    <mergeCell ref="CR83:CU84"/>
    <mergeCell ref="CV83:CW84"/>
    <mergeCell ref="CH85:CK86"/>
    <mergeCell ref="CL85:CL86"/>
    <mergeCell ref="CM85:CM86"/>
    <mergeCell ref="CN85:CW86"/>
    <mergeCell ref="CH77:CK77"/>
    <mergeCell ref="CL77:CP77"/>
    <mergeCell ref="CR77:CS77"/>
    <mergeCell ref="CU77:CW77"/>
    <mergeCell ref="CH78:CP78"/>
    <mergeCell ref="CH79:CK79"/>
    <mergeCell ref="CL79:CQ82"/>
    <mergeCell ref="CR79:CW79"/>
    <mergeCell ref="CR80:CU82"/>
    <mergeCell ref="CV80:CW82"/>
    <mergeCell ref="CH75:CK75"/>
    <mergeCell ref="CL75:CP75"/>
    <mergeCell ref="CR75:CS75"/>
    <mergeCell ref="CU75:CW75"/>
    <mergeCell ref="CH76:CK76"/>
    <mergeCell ref="CL76:CP76"/>
    <mergeCell ref="CR76:CS76"/>
    <mergeCell ref="CU76:CW76"/>
    <mergeCell ref="CT70:CT73"/>
    <mergeCell ref="CU70:CW73"/>
    <mergeCell ref="CL73:CP73"/>
    <mergeCell ref="CR73:CS73"/>
    <mergeCell ref="CH74:CK74"/>
    <mergeCell ref="CL74:CP74"/>
    <mergeCell ref="CR74:CS74"/>
    <mergeCell ref="CU74:CW74"/>
    <mergeCell ref="CH66:CK67"/>
    <mergeCell ref="CL66:CN67"/>
    <mergeCell ref="CH70:CK71"/>
    <mergeCell ref="CL70:CP71"/>
    <mergeCell ref="CQ70:CQ73"/>
    <mergeCell ref="CR70:CS71"/>
    <mergeCell ref="CH72:CK72"/>
    <mergeCell ref="CL72:CP72"/>
    <mergeCell ref="CR72:CS72"/>
    <mergeCell ref="CH73:CK73"/>
    <mergeCell ref="CL63:CN63"/>
    <mergeCell ref="CO63:CQ63"/>
    <mergeCell ref="CR63:CT63"/>
    <mergeCell ref="CU63:CW63"/>
    <mergeCell ref="CH64:CK65"/>
    <mergeCell ref="CL64:CL65"/>
    <mergeCell ref="CM64:CM65"/>
    <mergeCell ref="CN64:CW65"/>
    <mergeCell ref="CH60:CK60"/>
    <mergeCell ref="CL60:CQ60"/>
    <mergeCell ref="CR60:CW60"/>
    <mergeCell ref="CL61:CQ62"/>
    <mergeCell ref="CR61:CW61"/>
    <mergeCell ref="CR62:CT62"/>
    <mergeCell ref="CU62:CW62"/>
    <mergeCell ref="CH53:CK54"/>
    <mergeCell ref="CL53:CN54"/>
    <mergeCell ref="CH57:CK59"/>
    <mergeCell ref="CL57:CQ58"/>
    <mergeCell ref="CR57:CW58"/>
    <mergeCell ref="CL59:CQ59"/>
    <mergeCell ref="CR59:CW59"/>
    <mergeCell ref="CL51:CN51"/>
    <mergeCell ref="CO51:CQ51"/>
    <mergeCell ref="CR51:CT51"/>
    <mergeCell ref="CU51:CW51"/>
    <mergeCell ref="CL52:CN52"/>
    <mergeCell ref="CO52:CQ52"/>
    <mergeCell ref="CR52:CT52"/>
    <mergeCell ref="CU52:CW52"/>
    <mergeCell ref="CL48:CQ48"/>
    <mergeCell ref="CR48:CW49"/>
    <mergeCell ref="CL49:CN49"/>
    <mergeCell ref="CO49:CQ49"/>
    <mergeCell ref="CL50:CN50"/>
    <mergeCell ref="CO50:CQ50"/>
    <mergeCell ref="CR50:CT50"/>
    <mergeCell ref="CU50:CW50"/>
    <mergeCell ref="CH44:CK46"/>
    <mergeCell ref="CL44:CQ45"/>
    <mergeCell ref="CR44:CW45"/>
    <mergeCell ref="CL46:CQ46"/>
    <mergeCell ref="CR46:CW46"/>
    <mergeCell ref="CH47:CK47"/>
    <mergeCell ref="CL47:CQ47"/>
    <mergeCell ref="CR47:CW47"/>
    <mergeCell ref="CH38:CK38"/>
    <mergeCell ref="CL38:CR38"/>
    <mergeCell ref="CH39:CK39"/>
    <mergeCell ref="CL39:CR39"/>
    <mergeCell ref="CH40:CK40"/>
    <mergeCell ref="CL40:CR40"/>
    <mergeCell ref="CH35:CK35"/>
    <mergeCell ref="CL35:CR35"/>
    <mergeCell ref="CH36:CK36"/>
    <mergeCell ref="CL36:CR36"/>
    <mergeCell ref="CH37:CK37"/>
    <mergeCell ref="CL37:CR37"/>
    <mergeCell ref="CH31:CK31"/>
    <mergeCell ref="CL31:CR31"/>
    <mergeCell ref="CH32:CK32"/>
    <mergeCell ref="CL32:CR32"/>
    <mergeCell ref="CH34:CK34"/>
    <mergeCell ref="CL34:CR34"/>
    <mergeCell ref="CH28:CK28"/>
    <mergeCell ref="CL28:CR28"/>
    <mergeCell ref="CH29:CK29"/>
    <mergeCell ref="CL29:CR29"/>
    <mergeCell ref="CH30:CK30"/>
    <mergeCell ref="CL30:CR30"/>
    <mergeCell ref="CH25:CK25"/>
    <mergeCell ref="CL25:CR25"/>
    <mergeCell ref="CH26:CK26"/>
    <mergeCell ref="CL26:CR26"/>
    <mergeCell ref="CH27:CK27"/>
    <mergeCell ref="CL27:CR27"/>
    <mergeCell ref="CH22:CK22"/>
    <mergeCell ref="CL22:CR22"/>
    <mergeCell ref="CH23:CK23"/>
    <mergeCell ref="CL23:CR23"/>
    <mergeCell ref="CH24:CK24"/>
    <mergeCell ref="CL24:CR24"/>
    <mergeCell ref="CH19:CK19"/>
    <mergeCell ref="CL19:CR19"/>
    <mergeCell ref="CH20:CK20"/>
    <mergeCell ref="CL20:CR20"/>
    <mergeCell ref="CH21:CK21"/>
    <mergeCell ref="CL21:CR21"/>
    <mergeCell ref="BQ87:BT88"/>
    <mergeCell ref="BU87:BW88"/>
    <mergeCell ref="CH15:CK15"/>
    <mergeCell ref="CL15:CR15"/>
    <mergeCell ref="CH16:CK16"/>
    <mergeCell ref="CL16:CR16"/>
    <mergeCell ref="CH17:CK17"/>
    <mergeCell ref="CL17:CR17"/>
    <mergeCell ref="CH18:CK18"/>
    <mergeCell ref="CL18:CR18"/>
    <mergeCell ref="BU83:BX84"/>
    <mergeCell ref="BY83:BZ84"/>
    <mergeCell ref="CA83:CD84"/>
    <mergeCell ref="CE83:CF84"/>
    <mergeCell ref="BQ85:BT86"/>
    <mergeCell ref="BU85:BU86"/>
    <mergeCell ref="BV85:BV86"/>
    <mergeCell ref="BW85:CF86"/>
    <mergeCell ref="BQ77:BT77"/>
    <mergeCell ref="BU77:BY77"/>
    <mergeCell ref="CA77:CB77"/>
    <mergeCell ref="CD77:CF77"/>
    <mergeCell ref="BQ78:BY78"/>
    <mergeCell ref="BQ79:BT79"/>
    <mergeCell ref="BU79:BZ82"/>
    <mergeCell ref="CA79:CF79"/>
    <mergeCell ref="CA80:CD82"/>
    <mergeCell ref="CE80:CF82"/>
    <mergeCell ref="BQ75:BT75"/>
    <mergeCell ref="BU75:BY75"/>
    <mergeCell ref="CA75:CB75"/>
    <mergeCell ref="CD75:CF75"/>
    <mergeCell ref="BQ76:BT76"/>
    <mergeCell ref="BU76:BY76"/>
    <mergeCell ref="CA76:CB76"/>
    <mergeCell ref="CD76:CF76"/>
    <mergeCell ref="CC70:CC73"/>
    <mergeCell ref="CD70:CF73"/>
    <mergeCell ref="BU73:BY73"/>
    <mergeCell ref="CA73:CB73"/>
    <mergeCell ref="BQ74:BT74"/>
    <mergeCell ref="BU74:BY74"/>
    <mergeCell ref="CA74:CB74"/>
    <mergeCell ref="CD74:CF74"/>
    <mergeCell ref="BQ66:BT67"/>
    <mergeCell ref="BU66:BW67"/>
    <mergeCell ref="BQ70:BT71"/>
    <mergeCell ref="BU70:BY71"/>
    <mergeCell ref="BZ70:BZ73"/>
    <mergeCell ref="CA70:CB71"/>
    <mergeCell ref="BQ72:BT72"/>
    <mergeCell ref="BU72:BY72"/>
    <mergeCell ref="CA72:CB72"/>
    <mergeCell ref="BQ73:BT73"/>
    <mergeCell ref="BU63:BW63"/>
    <mergeCell ref="BX63:BZ63"/>
    <mergeCell ref="CA63:CC63"/>
    <mergeCell ref="CD63:CF63"/>
    <mergeCell ref="BQ64:BT65"/>
    <mergeCell ref="BU64:BU65"/>
    <mergeCell ref="BV64:BV65"/>
    <mergeCell ref="BW64:CF65"/>
    <mergeCell ref="BQ60:BT60"/>
    <mergeCell ref="BU60:BZ60"/>
    <mergeCell ref="CA60:CF60"/>
    <mergeCell ref="BU61:BZ62"/>
    <mergeCell ref="CA61:CF61"/>
    <mergeCell ref="CA62:CC62"/>
    <mergeCell ref="CD62:CF62"/>
    <mergeCell ref="BQ53:BT54"/>
    <mergeCell ref="BU53:BW54"/>
    <mergeCell ref="BQ57:BT59"/>
    <mergeCell ref="BU57:BZ58"/>
    <mergeCell ref="CA57:CF58"/>
    <mergeCell ref="BU59:BZ59"/>
    <mergeCell ref="CA59:CF59"/>
    <mergeCell ref="BU51:BW51"/>
    <mergeCell ref="BX51:BZ51"/>
    <mergeCell ref="CA51:CC51"/>
    <mergeCell ref="CD51:CF51"/>
    <mergeCell ref="BU52:BW52"/>
    <mergeCell ref="BX52:BZ52"/>
    <mergeCell ref="CA52:CC52"/>
    <mergeCell ref="CD52:CF52"/>
    <mergeCell ref="BU48:BZ48"/>
    <mergeCell ref="CA48:CF49"/>
    <mergeCell ref="BU49:BW49"/>
    <mergeCell ref="BX49:BZ49"/>
    <mergeCell ref="BU50:BW50"/>
    <mergeCell ref="BX50:BZ50"/>
    <mergeCell ref="CA50:CC50"/>
    <mergeCell ref="CD50:CF50"/>
    <mergeCell ref="BQ44:BT46"/>
    <mergeCell ref="BU44:BZ45"/>
    <mergeCell ref="CA44:CF45"/>
    <mergeCell ref="BU46:BZ46"/>
    <mergeCell ref="CA46:CF46"/>
    <mergeCell ref="BQ47:BT47"/>
    <mergeCell ref="BU47:BZ47"/>
    <mergeCell ref="CA47:CF47"/>
    <mergeCell ref="BQ38:BT38"/>
    <mergeCell ref="BU38:CA38"/>
    <mergeCell ref="BQ39:BT39"/>
    <mergeCell ref="BU39:CA39"/>
    <mergeCell ref="BQ40:BT40"/>
    <mergeCell ref="BU40:CA40"/>
    <mergeCell ref="BQ35:BT35"/>
    <mergeCell ref="BU35:CA35"/>
    <mergeCell ref="BQ36:BT36"/>
    <mergeCell ref="BU36:CA36"/>
    <mergeCell ref="BQ37:BT37"/>
    <mergeCell ref="BU37:CA37"/>
    <mergeCell ref="BQ31:BT31"/>
    <mergeCell ref="BU31:CA31"/>
    <mergeCell ref="BQ32:BT32"/>
    <mergeCell ref="BU32:CA32"/>
    <mergeCell ref="BQ34:BT34"/>
    <mergeCell ref="BU34:CA34"/>
    <mergeCell ref="BQ28:BT28"/>
    <mergeCell ref="BU28:CA28"/>
    <mergeCell ref="BQ29:BT29"/>
    <mergeCell ref="BU29:CA29"/>
    <mergeCell ref="BQ30:BT30"/>
    <mergeCell ref="BU30:CA30"/>
    <mergeCell ref="BQ25:BT25"/>
    <mergeCell ref="BU25:CA25"/>
    <mergeCell ref="BQ26:BT26"/>
    <mergeCell ref="BU26:CA26"/>
    <mergeCell ref="BQ27:BT27"/>
    <mergeCell ref="BU27:CA27"/>
    <mergeCell ref="BQ22:BT22"/>
    <mergeCell ref="BU22:CA22"/>
    <mergeCell ref="BQ23:BT23"/>
    <mergeCell ref="BU23:CA23"/>
    <mergeCell ref="BQ24:BT24"/>
    <mergeCell ref="BU24:CA24"/>
    <mergeCell ref="BQ19:BT19"/>
    <mergeCell ref="BU19:CA19"/>
    <mergeCell ref="BQ20:BT20"/>
    <mergeCell ref="BU20:CA20"/>
    <mergeCell ref="BQ21:BT21"/>
    <mergeCell ref="BU21:CA21"/>
    <mergeCell ref="AZ87:BC88"/>
    <mergeCell ref="BD87:BF88"/>
    <mergeCell ref="BQ15:BT15"/>
    <mergeCell ref="BU15:CA15"/>
    <mergeCell ref="BQ16:BT16"/>
    <mergeCell ref="BU16:CA16"/>
    <mergeCell ref="BQ17:BT17"/>
    <mergeCell ref="BU17:CA17"/>
    <mergeCell ref="BQ18:BT18"/>
    <mergeCell ref="BU18:CA18"/>
    <mergeCell ref="BD83:BG84"/>
    <mergeCell ref="BH83:BI84"/>
    <mergeCell ref="BJ83:BM84"/>
    <mergeCell ref="BN83:BO84"/>
    <mergeCell ref="AZ85:BC86"/>
    <mergeCell ref="BD85:BD86"/>
    <mergeCell ref="BE85:BE86"/>
    <mergeCell ref="BF85:BO86"/>
    <mergeCell ref="AZ77:BC77"/>
    <mergeCell ref="BD77:BH77"/>
    <mergeCell ref="BJ77:BK77"/>
    <mergeCell ref="BM77:BO77"/>
    <mergeCell ref="AZ78:BH78"/>
    <mergeCell ref="AZ79:BC79"/>
    <mergeCell ref="BD79:BI82"/>
    <mergeCell ref="BJ79:BO79"/>
    <mergeCell ref="BJ80:BM82"/>
    <mergeCell ref="BN80:BO82"/>
    <mergeCell ref="AZ75:BC75"/>
    <mergeCell ref="BD75:BH75"/>
    <mergeCell ref="BJ75:BK75"/>
    <mergeCell ref="BM75:BO75"/>
    <mergeCell ref="AZ76:BC76"/>
    <mergeCell ref="BD76:BH76"/>
    <mergeCell ref="BJ76:BK76"/>
    <mergeCell ref="BM76:BO76"/>
    <mergeCell ref="BL70:BL73"/>
    <mergeCell ref="BM70:BO73"/>
    <mergeCell ref="BD73:BH73"/>
    <mergeCell ref="BJ73:BK73"/>
    <mergeCell ref="AZ74:BC74"/>
    <mergeCell ref="BD74:BH74"/>
    <mergeCell ref="BJ74:BK74"/>
    <mergeCell ref="BM74:BO74"/>
    <mergeCell ref="AZ66:BC67"/>
    <mergeCell ref="BD66:BF67"/>
    <mergeCell ref="AZ70:BC71"/>
    <mergeCell ref="BD70:BH71"/>
    <mergeCell ref="BI70:BI73"/>
    <mergeCell ref="BJ70:BK71"/>
    <mergeCell ref="AZ72:BC72"/>
    <mergeCell ref="BD72:BH72"/>
    <mergeCell ref="BJ72:BK72"/>
    <mergeCell ref="AZ73:BC73"/>
    <mergeCell ref="BD63:BF63"/>
    <mergeCell ref="BG63:BI63"/>
    <mergeCell ref="BJ63:BL63"/>
    <mergeCell ref="BM63:BO63"/>
    <mergeCell ref="AZ64:BC65"/>
    <mergeCell ref="BD64:BD65"/>
    <mergeCell ref="BE64:BE65"/>
    <mergeCell ref="BF64:BO65"/>
    <mergeCell ref="AZ60:BC60"/>
    <mergeCell ref="BD60:BI60"/>
    <mergeCell ref="BJ60:BO60"/>
    <mergeCell ref="BD61:BI62"/>
    <mergeCell ref="BJ61:BO61"/>
    <mergeCell ref="BJ62:BL62"/>
    <mergeCell ref="BM62:BO62"/>
    <mergeCell ref="AZ53:BC54"/>
    <mergeCell ref="BD53:BF54"/>
    <mergeCell ref="AZ57:BC59"/>
    <mergeCell ref="BD57:BI58"/>
    <mergeCell ref="BJ57:BO58"/>
    <mergeCell ref="BD59:BI59"/>
    <mergeCell ref="BJ59:BO59"/>
    <mergeCell ref="BD51:BF51"/>
    <mergeCell ref="BG51:BI51"/>
    <mergeCell ref="BJ51:BL51"/>
    <mergeCell ref="BM51:BO51"/>
    <mergeCell ref="BD52:BF52"/>
    <mergeCell ref="BG52:BI52"/>
    <mergeCell ref="BJ52:BL52"/>
    <mergeCell ref="BM52:BO52"/>
    <mergeCell ref="BD48:BI48"/>
    <mergeCell ref="BJ48:BO49"/>
    <mergeCell ref="BD49:BF49"/>
    <mergeCell ref="BG49:BI49"/>
    <mergeCell ref="BD50:BF50"/>
    <mergeCell ref="BG50:BI50"/>
    <mergeCell ref="BJ50:BL50"/>
    <mergeCell ref="BM50:BO50"/>
    <mergeCell ref="AZ44:BC46"/>
    <mergeCell ref="BD44:BI45"/>
    <mergeCell ref="BJ44:BO45"/>
    <mergeCell ref="BD46:BI46"/>
    <mergeCell ref="BJ46:BO46"/>
    <mergeCell ref="AZ47:BC47"/>
    <mergeCell ref="BD47:BI47"/>
    <mergeCell ref="BJ47:BO47"/>
    <mergeCell ref="AZ38:BC38"/>
    <mergeCell ref="BD38:BJ38"/>
    <mergeCell ref="AZ39:BC39"/>
    <mergeCell ref="BD39:BJ39"/>
    <mergeCell ref="AZ40:BC40"/>
    <mergeCell ref="BD40:BJ40"/>
    <mergeCell ref="AZ35:BC35"/>
    <mergeCell ref="BD35:BJ35"/>
    <mergeCell ref="AZ36:BC36"/>
    <mergeCell ref="BD36:BJ36"/>
    <mergeCell ref="AZ37:BC37"/>
    <mergeCell ref="BD37:BJ37"/>
    <mergeCell ref="AZ31:BC31"/>
    <mergeCell ref="BD31:BJ31"/>
    <mergeCell ref="AZ32:BC32"/>
    <mergeCell ref="BD32:BJ32"/>
    <mergeCell ref="AZ34:BC34"/>
    <mergeCell ref="BD34:BJ34"/>
    <mergeCell ref="AZ28:BC28"/>
    <mergeCell ref="BD28:BJ28"/>
    <mergeCell ref="AZ29:BC29"/>
    <mergeCell ref="BD29:BJ29"/>
    <mergeCell ref="AZ30:BC30"/>
    <mergeCell ref="BD30:BJ30"/>
    <mergeCell ref="AZ25:BC25"/>
    <mergeCell ref="BD25:BJ25"/>
    <mergeCell ref="AZ26:BC26"/>
    <mergeCell ref="BD26:BJ26"/>
    <mergeCell ref="AZ27:BC27"/>
    <mergeCell ref="BD27:BJ27"/>
    <mergeCell ref="AZ22:BC22"/>
    <mergeCell ref="BD22:BJ22"/>
    <mergeCell ref="AZ23:BC23"/>
    <mergeCell ref="BD23:BJ23"/>
    <mergeCell ref="AZ24:BC24"/>
    <mergeCell ref="BD24:BJ24"/>
    <mergeCell ref="AZ19:BC19"/>
    <mergeCell ref="BD19:BJ19"/>
    <mergeCell ref="AZ20:BC20"/>
    <mergeCell ref="BD20:BJ20"/>
    <mergeCell ref="AZ21:BC21"/>
    <mergeCell ref="BD21:BJ21"/>
    <mergeCell ref="AI87:AL88"/>
    <mergeCell ref="AM87:AO88"/>
    <mergeCell ref="AZ15:BC15"/>
    <mergeCell ref="BD15:BJ15"/>
    <mergeCell ref="AZ16:BC16"/>
    <mergeCell ref="BD16:BJ16"/>
    <mergeCell ref="AZ17:BC17"/>
    <mergeCell ref="BD17:BJ17"/>
    <mergeCell ref="AZ18:BC18"/>
    <mergeCell ref="BD18:BJ18"/>
    <mergeCell ref="AM83:AP84"/>
    <mergeCell ref="AQ83:AR84"/>
    <mergeCell ref="AS83:AV84"/>
    <mergeCell ref="AW83:AX84"/>
    <mergeCell ref="AI85:AL86"/>
    <mergeCell ref="AM85:AM86"/>
    <mergeCell ref="AN85:AN86"/>
    <mergeCell ref="AO85:AX86"/>
    <mergeCell ref="AI77:AL77"/>
    <mergeCell ref="AM77:AQ77"/>
    <mergeCell ref="AS77:AT77"/>
    <mergeCell ref="AV77:AX77"/>
    <mergeCell ref="AI78:AQ78"/>
    <mergeCell ref="AI79:AL79"/>
    <mergeCell ref="AM79:AR82"/>
    <mergeCell ref="AS79:AX79"/>
    <mergeCell ref="AS80:AV82"/>
    <mergeCell ref="AW80:AX82"/>
    <mergeCell ref="AI75:AL75"/>
    <mergeCell ref="AM75:AQ75"/>
    <mergeCell ref="AS75:AT75"/>
    <mergeCell ref="AV75:AX75"/>
    <mergeCell ref="AI76:AL76"/>
    <mergeCell ref="AM76:AQ76"/>
    <mergeCell ref="AS76:AT76"/>
    <mergeCell ref="AV76:AX76"/>
    <mergeCell ref="AU70:AU73"/>
    <mergeCell ref="AV70:AX73"/>
    <mergeCell ref="AM73:AQ73"/>
    <mergeCell ref="AS73:AT73"/>
    <mergeCell ref="AI74:AL74"/>
    <mergeCell ref="AM74:AQ74"/>
    <mergeCell ref="AS74:AT74"/>
    <mergeCell ref="AV74:AX74"/>
    <mergeCell ref="AI66:AL67"/>
    <mergeCell ref="AM66:AO67"/>
    <mergeCell ref="AI70:AL71"/>
    <mergeCell ref="AM70:AQ71"/>
    <mergeCell ref="AR70:AR73"/>
    <mergeCell ref="AS70:AT71"/>
    <mergeCell ref="AI72:AL72"/>
    <mergeCell ref="AM72:AQ72"/>
    <mergeCell ref="AS72:AT72"/>
    <mergeCell ref="AI73:AL73"/>
    <mergeCell ref="AM63:AO63"/>
    <mergeCell ref="AP63:AR63"/>
    <mergeCell ref="AS63:AU63"/>
    <mergeCell ref="AV63:AX63"/>
    <mergeCell ref="AI64:AL65"/>
    <mergeCell ref="AM64:AM65"/>
    <mergeCell ref="AN64:AN65"/>
    <mergeCell ref="AO64:AX65"/>
    <mergeCell ref="AI60:AL60"/>
    <mergeCell ref="AM60:AR60"/>
    <mergeCell ref="AS60:AX60"/>
    <mergeCell ref="AM61:AR62"/>
    <mergeCell ref="AS61:AX61"/>
    <mergeCell ref="AS62:AU62"/>
    <mergeCell ref="AV62:AX62"/>
    <mergeCell ref="AI53:AL54"/>
    <mergeCell ref="AM53:AO54"/>
    <mergeCell ref="AI57:AL59"/>
    <mergeCell ref="AM57:AR58"/>
    <mergeCell ref="AS57:AX58"/>
    <mergeCell ref="AM59:AR59"/>
    <mergeCell ref="AS59:AX59"/>
    <mergeCell ref="AM51:AO51"/>
    <mergeCell ref="AP51:AR51"/>
    <mergeCell ref="AS51:AU51"/>
    <mergeCell ref="AV51:AX51"/>
    <mergeCell ref="AM52:AO52"/>
    <mergeCell ref="AP52:AR52"/>
    <mergeCell ref="AS52:AU52"/>
    <mergeCell ref="AV52:AX52"/>
    <mergeCell ref="AM48:AR48"/>
    <mergeCell ref="AS48:AX49"/>
    <mergeCell ref="AM49:AO49"/>
    <mergeCell ref="AP49:AR49"/>
    <mergeCell ref="AM50:AO50"/>
    <mergeCell ref="AP50:AR50"/>
    <mergeCell ref="AS50:AU50"/>
    <mergeCell ref="AV50:AX50"/>
    <mergeCell ref="AI44:AL46"/>
    <mergeCell ref="AM44:AR45"/>
    <mergeCell ref="AS44:AX45"/>
    <mergeCell ref="AM46:AR46"/>
    <mergeCell ref="AS46:AX46"/>
    <mergeCell ref="AI47:AL47"/>
    <mergeCell ref="AM47:AR47"/>
    <mergeCell ref="AS47:AX47"/>
    <mergeCell ref="AI38:AL38"/>
    <mergeCell ref="AM38:AS38"/>
    <mergeCell ref="AI39:AL39"/>
    <mergeCell ref="AM39:AS39"/>
    <mergeCell ref="AI40:AL40"/>
    <mergeCell ref="AM40:AS40"/>
    <mergeCell ref="AI35:AL35"/>
    <mergeCell ref="AM35:AS35"/>
    <mergeCell ref="AI36:AL36"/>
    <mergeCell ref="AM36:AS36"/>
    <mergeCell ref="AI37:AL37"/>
    <mergeCell ref="AM37:AS37"/>
    <mergeCell ref="AI31:AL31"/>
    <mergeCell ref="AM31:AS31"/>
    <mergeCell ref="AI32:AL32"/>
    <mergeCell ref="AM32:AS32"/>
    <mergeCell ref="AI34:AL34"/>
    <mergeCell ref="AM34:AS34"/>
    <mergeCell ref="AI28:AL28"/>
    <mergeCell ref="AM28:AS28"/>
    <mergeCell ref="AI29:AL29"/>
    <mergeCell ref="AM29:AS29"/>
    <mergeCell ref="AI30:AL30"/>
    <mergeCell ref="AM30:AS30"/>
    <mergeCell ref="AI25:AL25"/>
    <mergeCell ref="AM25:AS25"/>
    <mergeCell ref="AI26:AL26"/>
    <mergeCell ref="AM26:AS26"/>
    <mergeCell ref="AI27:AL27"/>
    <mergeCell ref="AM27:AS27"/>
    <mergeCell ref="AI22:AL22"/>
    <mergeCell ref="AM22:AS22"/>
    <mergeCell ref="AI23:AL23"/>
    <mergeCell ref="AM23:AS23"/>
    <mergeCell ref="AI24:AL24"/>
    <mergeCell ref="AM24:AS24"/>
    <mergeCell ref="AM18:AS18"/>
    <mergeCell ref="AI19:AL19"/>
    <mergeCell ref="AM19:AS19"/>
    <mergeCell ref="AI20:AL20"/>
    <mergeCell ref="AM20:AS20"/>
    <mergeCell ref="AI21:AL21"/>
    <mergeCell ref="AM21:AS21"/>
    <mergeCell ref="R87:U88"/>
    <mergeCell ref="V87:X88"/>
    <mergeCell ref="R64:U65"/>
    <mergeCell ref="AI15:AL15"/>
    <mergeCell ref="AM15:AS15"/>
    <mergeCell ref="AI16:AL16"/>
    <mergeCell ref="AM16:AS16"/>
    <mergeCell ref="AI17:AL17"/>
    <mergeCell ref="AM17:AS17"/>
    <mergeCell ref="AI18:AL18"/>
    <mergeCell ref="V83:Y84"/>
    <mergeCell ref="Z83:AA84"/>
    <mergeCell ref="AB83:AE84"/>
    <mergeCell ref="AF83:AG84"/>
    <mergeCell ref="R85:U86"/>
    <mergeCell ref="V85:V86"/>
    <mergeCell ref="W85:W86"/>
    <mergeCell ref="X85:AG86"/>
    <mergeCell ref="R77:U77"/>
    <mergeCell ref="V77:Z77"/>
    <mergeCell ref="AB77:AC77"/>
    <mergeCell ref="AE77:AG77"/>
    <mergeCell ref="R78:Z78"/>
    <mergeCell ref="R79:U79"/>
    <mergeCell ref="V79:AA82"/>
    <mergeCell ref="AB79:AG79"/>
    <mergeCell ref="AB80:AE82"/>
    <mergeCell ref="AF80:AG82"/>
    <mergeCell ref="R75:U75"/>
    <mergeCell ref="V75:Z75"/>
    <mergeCell ref="AB75:AC75"/>
    <mergeCell ref="AE75:AG75"/>
    <mergeCell ref="R76:U76"/>
    <mergeCell ref="V76:Z76"/>
    <mergeCell ref="AB76:AC76"/>
    <mergeCell ref="AE76:AG76"/>
    <mergeCell ref="AD70:AD73"/>
    <mergeCell ref="AE70:AG73"/>
    <mergeCell ref="V73:Z73"/>
    <mergeCell ref="AB73:AC73"/>
    <mergeCell ref="R74:U74"/>
    <mergeCell ref="V74:Z74"/>
    <mergeCell ref="AB74:AC74"/>
    <mergeCell ref="AE74:AG74"/>
    <mergeCell ref="R66:U67"/>
    <mergeCell ref="V66:X67"/>
    <mergeCell ref="R70:U71"/>
    <mergeCell ref="V70:Z71"/>
    <mergeCell ref="AA70:AA73"/>
    <mergeCell ref="AB70:AC71"/>
    <mergeCell ref="R72:U72"/>
    <mergeCell ref="V72:Z72"/>
    <mergeCell ref="AB72:AC72"/>
    <mergeCell ref="R73:U73"/>
    <mergeCell ref="V63:X63"/>
    <mergeCell ref="Y63:AA63"/>
    <mergeCell ref="AB63:AD63"/>
    <mergeCell ref="AE63:AG63"/>
    <mergeCell ref="V64:V65"/>
    <mergeCell ref="W64:W65"/>
    <mergeCell ref="X64:AG65"/>
    <mergeCell ref="R60:U60"/>
    <mergeCell ref="V60:AA60"/>
    <mergeCell ref="AB60:AG60"/>
    <mergeCell ref="V61:AA62"/>
    <mergeCell ref="AB61:AG61"/>
    <mergeCell ref="AB62:AD62"/>
    <mergeCell ref="AE62:AG62"/>
    <mergeCell ref="R53:U54"/>
    <mergeCell ref="V53:X54"/>
    <mergeCell ref="R57:U59"/>
    <mergeCell ref="V57:AA58"/>
    <mergeCell ref="AB57:AG58"/>
    <mergeCell ref="V59:AA59"/>
    <mergeCell ref="AB59:AG59"/>
    <mergeCell ref="V51:X51"/>
    <mergeCell ref="Y51:AA51"/>
    <mergeCell ref="AB51:AD51"/>
    <mergeCell ref="AE51:AG51"/>
    <mergeCell ref="V52:X52"/>
    <mergeCell ref="Y52:AA52"/>
    <mergeCell ref="AB52:AD52"/>
    <mergeCell ref="AE52:AG52"/>
    <mergeCell ref="V48:AA48"/>
    <mergeCell ref="AB48:AG49"/>
    <mergeCell ref="V49:X49"/>
    <mergeCell ref="Y49:AA49"/>
    <mergeCell ref="V50:X50"/>
    <mergeCell ref="Y50:AA50"/>
    <mergeCell ref="AB50:AD50"/>
    <mergeCell ref="AE50:AG50"/>
    <mergeCell ref="R44:U46"/>
    <mergeCell ref="V44:AA45"/>
    <mergeCell ref="AB44:AG45"/>
    <mergeCell ref="V46:AA46"/>
    <mergeCell ref="AB46:AG46"/>
    <mergeCell ref="R47:U47"/>
    <mergeCell ref="V47:AA47"/>
    <mergeCell ref="AB47:AG47"/>
    <mergeCell ref="V37:AB37"/>
    <mergeCell ref="R38:U38"/>
    <mergeCell ref="V38:AB38"/>
    <mergeCell ref="R39:U39"/>
    <mergeCell ref="V39:AB39"/>
    <mergeCell ref="R40:U40"/>
    <mergeCell ref="V40:AB40"/>
    <mergeCell ref="R37:U37"/>
    <mergeCell ref="V32:AB32"/>
    <mergeCell ref="R34:U34"/>
    <mergeCell ref="V34:AB34"/>
    <mergeCell ref="R35:U35"/>
    <mergeCell ref="V35:AB35"/>
    <mergeCell ref="R36:U36"/>
    <mergeCell ref="V36:AB36"/>
    <mergeCell ref="R32:U32"/>
    <mergeCell ref="V28:AB28"/>
    <mergeCell ref="R29:U29"/>
    <mergeCell ref="V29:AB29"/>
    <mergeCell ref="R30:U30"/>
    <mergeCell ref="V30:AB30"/>
    <mergeCell ref="R31:U31"/>
    <mergeCell ref="V31:AB31"/>
    <mergeCell ref="R28:U28"/>
    <mergeCell ref="V24:AB24"/>
    <mergeCell ref="R25:U25"/>
    <mergeCell ref="V25:AB25"/>
    <mergeCell ref="R26:U26"/>
    <mergeCell ref="V26:AB26"/>
    <mergeCell ref="R27:U27"/>
    <mergeCell ref="V27:AB27"/>
    <mergeCell ref="V19:AB19"/>
    <mergeCell ref="R21:U21"/>
    <mergeCell ref="V21:AB21"/>
    <mergeCell ref="R22:U22"/>
    <mergeCell ref="V22:AB22"/>
    <mergeCell ref="R23:U23"/>
    <mergeCell ref="V23:AB23"/>
    <mergeCell ref="V20:AB20"/>
    <mergeCell ref="R15:U15"/>
    <mergeCell ref="V15:AB15"/>
    <mergeCell ref="R16:U16"/>
    <mergeCell ref="V16:AB16"/>
    <mergeCell ref="R17:U17"/>
    <mergeCell ref="V17:AB17"/>
    <mergeCell ref="R18:U18"/>
    <mergeCell ref="V18:AB18"/>
    <mergeCell ref="R19:U19"/>
    <mergeCell ref="A94:P94"/>
    <mergeCell ref="A95:P95"/>
    <mergeCell ref="A96:P96"/>
    <mergeCell ref="K83:N84"/>
    <mergeCell ref="A87:D88"/>
    <mergeCell ref="R20:U20"/>
    <mergeCell ref="R24:U24"/>
    <mergeCell ref="A107:P107"/>
    <mergeCell ref="A97:P97"/>
    <mergeCell ref="A98:P98"/>
    <mergeCell ref="A100:P100"/>
    <mergeCell ref="A101:P101"/>
    <mergeCell ref="A102:P102"/>
    <mergeCell ref="A103:P103"/>
    <mergeCell ref="A104:P104"/>
    <mergeCell ref="A106:P106"/>
    <mergeCell ref="A105:P105"/>
    <mergeCell ref="A74:D74"/>
    <mergeCell ref="A75:D75"/>
    <mergeCell ref="A73:D73"/>
    <mergeCell ref="G85:P86"/>
    <mergeCell ref="A85:D86"/>
    <mergeCell ref="I83:J84"/>
    <mergeCell ref="A79:D79"/>
    <mergeCell ref="E85:E86"/>
    <mergeCell ref="F85:F86"/>
    <mergeCell ref="N75:P75"/>
    <mergeCell ref="A92:P92"/>
    <mergeCell ref="A93:P93"/>
    <mergeCell ref="A76:D76"/>
    <mergeCell ref="A77:D77"/>
    <mergeCell ref="M70:M73"/>
    <mergeCell ref="K70:L71"/>
    <mergeCell ref="E79:J82"/>
    <mergeCell ref="K79:P79"/>
    <mergeCell ref="O80:P82"/>
    <mergeCell ref="E87:G88"/>
    <mergeCell ref="E15:K15"/>
    <mergeCell ref="E16:K16"/>
    <mergeCell ref="E17:K17"/>
    <mergeCell ref="E18:K18"/>
    <mergeCell ref="E19:K19"/>
    <mergeCell ref="A53:D54"/>
    <mergeCell ref="E53:G54"/>
    <mergeCell ref="E23:K23"/>
    <mergeCell ref="E24:K24"/>
    <mergeCell ref="E25:K25"/>
    <mergeCell ref="E20:K20"/>
    <mergeCell ref="E21:K21"/>
    <mergeCell ref="E22:K22"/>
    <mergeCell ref="E32:K32"/>
    <mergeCell ref="E29:K29"/>
    <mergeCell ref="E30:K30"/>
    <mergeCell ref="E26:K26"/>
    <mergeCell ref="E31:K31"/>
    <mergeCell ref="E28:K28"/>
    <mergeCell ref="A47:D47"/>
    <mergeCell ref="E36:K36"/>
    <mergeCell ref="E37:K37"/>
    <mergeCell ref="E38:K38"/>
    <mergeCell ref="E39:K39"/>
    <mergeCell ref="A38:D38"/>
    <mergeCell ref="A39:D39"/>
    <mergeCell ref="A40:D40"/>
    <mergeCell ref="E40:K40"/>
    <mergeCell ref="A37:D37"/>
    <mergeCell ref="E35:K35"/>
    <mergeCell ref="A21:D21"/>
    <mergeCell ref="A22:D22"/>
    <mergeCell ref="A31:D31"/>
    <mergeCell ref="A32:D32"/>
    <mergeCell ref="A34:D34"/>
    <mergeCell ref="A29:D29"/>
    <mergeCell ref="E34:K34"/>
    <mergeCell ref="E27:K27"/>
    <mergeCell ref="A30:D30"/>
    <mergeCell ref="A15:D15"/>
    <mergeCell ref="A16:D16"/>
    <mergeCell ref="A17:D17"/>
    <mergeCell ref="A19:D19"/>
    <mergeCell ref="A35:D35"/>
    <mergeCell ref="A36:D36"/>
    <mergeCell ref="A23:D23"/>
    <mergeCell ref="A24:D24"/>
    <mergeCell ref="A25:D25"/>
    <mergeCell ref="A20:D20"/>
    <mergeCell ref="A26:D26"/>
    <mergeCell ref="A27:D27"/>
    <mergeCell ref="A28:D28"/>
    <mergeCell ref="A1:C3"/>
    <mergeCell ref="D1:L2"/>
    <mergeCell ref="M1:X2"/>
    <mergeCell ref="D3:L3"/>
    <mergeCell ref="M3:X3"/>
    <mergeCell ref="A4:L4"/>
    <mergeCell ref="M4:O4"/>
    <mergeCell ref="P4:X4"/>
    <mergeCell ref="A5:L6"/>
    <mergeCell ref="M6:O6"/>
    <mergeCell ref="P6:X6"/>
    <mergeCell ref="P7:X7"/>
    <mergeCell ref="S5:U5"/>
    <mergeCell ref="V5:X5"/>
    <mergeCell ref="M5:N5"/>
    <mergeCell ref="P5:Q5"/>
    <mergeCell ref="A7:C7"/>
    <mergeCell ref="D7:H7"/>
    <mergeCell ref="I7:J7"/>
    <mergeCell ref="K7:L7"/>
    <mergeCell ref="M7:O7"/>
    <mergeCell ref="F11:I11"/>
    <mergeCell ref="J11:L11"/>
    <mergeCell ref="K80:N82"/>
    <mergeCell ref="A78:I78"/>
    <mergeCell ref="A8:X9"/>
    <mergeCell ref="A11:C11"/>
    <mergeCell ref="D11:E11"/>
    <mergeCell ref="A44:D46"/>
    <mergeCell ref="A18:D18"/>
    <mergeCell ref="A64:D65"/>
    <mergeCell ref="E64:E65"/>
    <mergeCell ref="F64:F65"/>
    <mergeCell ref="E83:H84"/>
    <mergeCell ref="O83:P84"/>
    <mergeCell ref="K74:L74"/>
    <mergeCell ref="E73:I73"/>
    <mergeCell ref="K75:L75"/>
    <mergeCell ref="K76:L76"/>
    <mergeCell ref="K77:L77"/>
    <mergeCell ref="N70:P73"/>
    <mergeCell ref="N74:P74"/>
    <mergeCell ref="N76:P76"/>
    <mergeCell ref="A70:D71"/>
    <mergeCell ref="E61:J62"/>
    <mergeCell ref="K62:M62"/>
    <mergeCell ref="K63:M63"/>
    <mergeCell ref="J70:J73"/>
    <mergeCell ref="E70:I71"/>
    <mergeCell ref="E66:G67"/>
    <mergeCell ref="A72:D72"/>
    <mergeCell ref="N63:P63"/>
    <mergeCell ref="N77:P77"/>
    <mergeCell ref="E72:I72"/>
    <mergeCell ref="N52:P52"/>
    <mergeCell ref="K50:M50"/>
    <mergeCell ref="E74:I74"/>
    <mergeCell ref="E75:I75"/>
    <mergeCell ref="E76:I76"/>
    <mergeCell ref="E77:I77"/>
    <mergeCell ref="K73:L73"/>
    <mergeCell ref="E44:J45"/>
    <mergeCell ref="K44:P45"/>
    <mergeCell ref="K46:P46"/>
    <mergeCell ref="K47:P47"/>
    <mergeCell ref="E48:J48"/>
    <mergeCell ref="E51:G51"/>
    <mergeCell ref="E46:J46"/>
    <mergeCell ref="E47:J47"/>
    <mergeCell ref="A60:D60"/>
    <mergeCell ref="E60:J60"/>
    <mergeCell ref="K60:P60"/>
    <mergeCell ref="K51:M51"/>
    <mergeCell ref="A57:D59"/>
    <mergeCell ref="K72:L72"/>
    <mergeCell ref="A66:D67"/>
    <mergeCell ref="G64:P65"/>
    <mergeCell ref="E63:G63"/>
    <mergeCell ref="H63:J63"/>
    <mergeCell ref="K52:M52"/>
    <mergeCell ref="E57:J58"/>
    <mergeCell ref="K57:P58"/>
    <mergeCell ref="E50:G50"/>
    <mergeCell ref="H50:J50"/>
    <mergeCell ref="H51:J51"/>
    <mergeCell ref="N50:P50"/>
    <mergeCell ref="E59:J59"/>
    <mergeCell ref="K59:P59"/>
    <mergeCell ref="E49:G49"/>
    <mergeCell ref="N62:P62"/>
    <mergeCell ref="K61:P61"/>
    <mergeCell ref="N51:P51"/>
    <mergeCell ref="H52:J52"/>
    <mergeCell ref="H49:J49"/>
    <mergeCell ref="K48:P49"/>
    <mergeCell ref="E52:G52"/>
    <mergeCell ref="DP44:DS46"/>
    <mergeCell ref="DT44:DY45"/>
    <mergeCell ref="DZ44:EE45"/>
    <mergeCell ref="DT46:DY46"/>
    <mergeCell ref="DZ46:EE46"/>
    <mergeCell ref="DP47:DS47"/>
    <mergeCell ref="DT47:DY47"/>
    <mergeCell ref="DZ47:EE47"/>
    <mergeCell ref="DT48:DY48"/>
    <mergeCell ref="DZ48:EE49"/>
    <mergeCell ref="DT49:DV49"/>
    <mergeCell ref="DW49:DY49"/>
    <mergeCell ref="DT50:DV50"/>
    <mergeCell ref="DW50:DY50"/>
    <mergeCell ref="DZ50:EB50"/>
    <mergeCell ref="EC50:EE50"/>
    <mergeCell ref="DT51:DV51"/>
    <mergeCell ref="DW51:DY51"/>
    <mergeCell ref="DZ51:EB51"/>
    <mergeCell ref="EC51:EE51"/>
    <mergeCell ref="DT52:DV52"/>
    <mergeCell ref="DW52:DY52"/>
    <mergeCell ref="DZ52:EB52"/>
    <mergeCell ref="EC52:EE52"/>
    <mergeCell ref="DP53:DS54"/>
    <mergeCell ref="DT53:DV54"/>
    <mergeCell ref="DP57:DS59"/>
    <mergeCell ref="DT57:DY58"/>
    <mergeCell ref="DZ57:EE58"/>
    <mergeCell ref="DT59:DY59"/>
    <mergeCell ref="DZ59:EE59"/>
    <mergeCell ref="DP60:DS60"/>
    <mergeCell ref="DT60:DY60"/>
    <mergeCell ref="DZ60:EE60"/>
    <mergeCell ref="DT61:DY62"/>
    <mergeCell ref="DZ61:EE61"/>
    <mergeCell ref="DZ62:EB62"/>
    <mergeCell ref="EC62:EE62"/>
    <mergeCell ref="DT63:DV63"/>
    <mergeCell ref="DW63:DY63"/>
    <mergeCell ref="DZ63:EB63"/>
    <mergeCell ref="EC63:EE63"/>
    <mergeCell ref="DP64:DS65"/>
    <mergeCell ref="DT64:DT65"/>
    <mergeCell ref="DU64:DU65"/>
    <mergeCell ref="DV64:EE65"/>
    <mergeCell ref="DP66:DS67"/>
    <mergeCell ref="DT66:DV67"/>
    <mergeCell ref="DP70:DS71"/>
    <mergeCell ref="DT70:DX71"/>
    <mergeCell ref="DY70:DY73"/>
    <mergeCell ref="DZ70:EA71"/>
    <mergeCell ref="EB70:EB73"/>
    <mergeCell ref="EC70:EE73"/>
    <mergeCell ref="DP72:DS72"/>
    <mergeCell ref="DT72:DX72"/>
    <mergeCell ref="DZ72:EA72"/>
    <mergeCell ref="DP73:DS73"/>
    <mergeCell ref="DT73:DX73"/>
    <mergeCell ref="DZ73:EA73"/>
    <mergeCell ref="DP74:DS74"/>
    <mergeCell ref="DT74:DX74"/>
    <mergeCell ref="DZ74:EA74"/>
    <mergeCell ref="EC74:EE74"/>
    <mergeCell ref="DP75:DS75"/>
    <mergeCell ref="DT75:DX75"/>
    <mergeCell ref="DZ75:EA75"/>
    <mergeCell ref="EC75:EE75"/>
    <mergeCell ref="DP76:DS76"/>
    <mergeCell ref="DT76:DX76"/>
    <mergeCell ref="DZ76:EA76"/>
    <mergeCell ref="EC76:EE76"/>
    <mergeCell ref="DP77:DS77"/>
    <mergeCell ref="DT77:DX77"/>
    <mergeCell ref="DZ77:EA77"/>
    <mergeCell ref="EC77:EE77"/>
    <mergeCell ref="DP78:DX78"/>
    <mergeCell ref="DP79:DS79"/>
    <mergeCell ref="DT79:DY82"/>
    <mergeCell ref="DZ79:EE79"/>
    <mergeCell ref="DZ80:EC82"/>
    <mergeCell ref="ED80:EE82"/>
    <mergeCell ref="DT83:DW84"/>
    <mergeCell ref="DX83:DY84"/>
    <mergeCell ref="DZ83:EC84"/>
    <mergeCell ref="ED83:EE84"/>
    <mergeCell ref="DP85:DS86"/>
    <mergeCell ref="DT85:DT86"/>
    <mergeCell ref="DU85:DU86"/>
    <mergeCell ref="DV85:EE86"/>
    <mergeCell ref="DP87:DS88"/>
    <mergeCell ref="DT87:DV88"/>
    <mergeCell ref="EG15:EJ15"/>
    <mergeCell ref="EK15:EQ15"/>
    <mergeCell ref="EG16:EJ16"/>
    <mergeCell ref="EK16:EQ16"/>
    <mergeCell ref="EG17:EJ17"/>
    <mergeCell ref="EK17:EQ17"/>
    <mergeCell ref="EG18:EJ18"/>
    <mergeCell ref="EK18:EQ18"/>
    <mergeCell ref="EG19:EJ19"/>
    <mergeCell ref="EK19:EQ19"/>
    <mergeCell ref="EG20:EJ20"/>
    <mergeCell ref="EK20:EQ20"/>
    <mergeCell ref="EG21:EJ21"/>
    <mergeCell ref="EK21:EQ21"/>
    <mergeCell ref="EG22:EJ22"/>
    <mergeCell ref="EK22:EQ22"/>
    <mergeCell ref="EG23:EJ23"/>
    <mergeCell ref="EK23:EQ23"/>
    <mergeCell ref="EG24:EJ24"/>
    <mergeCell ref="EK24:EQ24"/>
    <mergeCell ref="EG25:EJ25"/>
    <mergeCell ref="EK25:EQ25"/>
    <mergeCell ref="EG26:EJ26"/>
    <mergeCell ref="EK26:EQ26"/>
    <mergeCell ref="EG27:EJ27"/>
    <mergeCell ref="EK27:EQ27"/>
    <mergeCell ref="EG28:EJ28"/>
    <mergeCell ref="EK28:EQ28"/>
    <mergeCell ref="EG29:EJ29"/>
    <mergeCell ref="EK29:EQ29"/>
    <mergeCell ref="EG30:EJ30"/>
    <mergeCell ref="EK30:EQ30"/>
    <mergeCell ref="EG31:EJ31"/>
    <mergeCell ref="EK31:EQ31"/>
    <mergeCell ref="EG32:EJ32"/>
    <mergeCell ref="EK32:EQ32"/>
    <mergeCell ref="EG34:EJ34"/>
    <mergeCell ref="EK34:EQ34"/>
    <mergeCell ref="EG35:EJ35"/>
    <mergeCell ref="EK35:EQ35"/>
    <mergeCell ref="EG36:EJ36"/>
    <mergeCell ref="EK36:EQ36"/>
    <mergeCell ref="EG37:EJ37"/>
    <mergeCell ref="EK37:EQ37"/>
    <mergeCell ref="EG38:EJ38"/>
    <mergeCell ref="EK38:EQ38"/>
    <mergeCell ref="EG39:EJ39"/>
    <mergeCell ref="EK39:EQ39"/>
    <mergeCell ref="EG40:EJ40"/>
    <mergeCell ref="EK40:EQ40"/>
    <mergeCell ref="EG44:EJ46"/>
    <mergeCell ref="EK44:EP45"/>
    <mergeCell ref="EQ44:EV45"/>
    <mergeCell ref="EK46:EP46"/>
    <mergeCell ref="EQ46:EV46"/>
    <mergeCell ref="EG47:EJ47"/>
    <mergeCell ref="EK47:EP47"/>
    <mergeCell ref="EQ47:EV47"/>
    <mergeCell ref="EK48:EP48"/>
    <mergeCell ref="EQ48:EV49"/>
    <mergeCell ref="EK49:EM49"/>
    <mergeCell ref="EN49:EP49"/>
    <mergeCell ref="EK50:EM50"/>
    <mergeCell ref="EN50:EP50"/>
    <mergeCell ref="EQ50:ES50"/>
    <mergeCell ref="ET50:EV50"/>
    <mergeCell ref="EK51:EM51"/>
    <mergeCell ref="EN51:EP51"/>
    <mergeCell ref="EQ51:ES51"/>
    <mergeCell ref="ET51:EV51"/>
    <mergeCell ref="EK52:EM52"/>
    <mergeCell ref="EN52:EP52"/>
    <mergeCell ref="EQ52:ES52"/>
    <mergeCell ref="ET52:EV52"/>
    <mergeCell ref="EG53:EJ54"/>
    <mergeCell ref="EK53:EM54"/>
    <mergeCell ref="EG57:EJ59"/>
    <mergeCell ref="EK57:EP58"/>
    <mergeCell ref="EQ57:EV58"/>
    <mergeCell ref="EK59:EP59"/>
    <mergeCell ref="EQ59:EV59"/>
    <mergeCell ref="EG60:EJ60"/>
    <mergeCell ref="EK60:EP60"/>
    <mergeCell ref="EQ60:EV60"/>
    <mergeCell ref="EK61:EP62"/>
    <mergeCell ref="EQ61:EV61"/>
    <mergeCell ref="EQ62:ES62"/>
    <mergeCell ref="ET62:EV62"/>
    <mergeCell ref="EK63:EM63"/>
    <mergeCell ref="EN63:EP63"/>
    <mergeCell ref="EQ63:ES63"/>
    <mergeCell ref="ET63:EV63"/>
    <mergeCell ref="EG64:EJ65"/>
    <mergeCell ref="EK64:EK65"/>
    <mergeCell ref="EL64:EL65"/>
    <mergeCell ref="EM64:EV65"/>
    <mergeCell ref="EG66:EJ67"/>
    <mergeCell ref="EK66:EM67"/>
    <mergeCell ref="EG70:EJ71"/>
    <mergeCell ref="EK70:EO71"/>
    <mergeCell ref="EP70:EP73"/>
    <mergeCell ref="EQ70:ER71"/>
    <mergeCell ref="ES70:ES73"/>
    <mergeCell ref="ET70:EV73"/>
    <mergeCell ref="EG72:EJ72"/>
    <mergeCell ref="EK72:EO72"/>
    <mergeCell ref="EQ72:ER72"/>
    <mergeCell ref="EG73:EJ73"/>
    <mergeCell ref="EK73:EO73"/>
    <mergeCell ref="EQ73:ER73"/>
    <mergeCell ref="EG74:EJ74"/>
    <mergeCell ref="EK74:EO74"/>
    <mergeCell ref="EQ74:ER74"/>
    <mergeCell ref="ET74:EV74"/>
    <mergeCell ref="EG75:EJ75"/>
    <mergeCell ref="EK75:EO75"/>
    <mergeCell ref="EQ75:ER75"/>
    <mergeCell ref="ET75:EV75"/>
    <mergeCell ref="EG76:EJ76"/>
    <mergeCell ref="EK76:EO76"/>
    <mergeCell ref="EQ76:ER76"/>
    <mergeCell ref="ET76:EV76"/>
    <mergeCell ref="EG77:EJ77"/>
    <mergeCell ref="EK77:EO77"/>
    <mergeCell ref="EQ77:ER77"/>
    <mergeCell ref="ET77:EV77"/>
    <mergeCell ref="EG78:EO78"/>
    <mergeCell ref="EG79:EJ79"/>
    <mergeCell ref="EK79:EP82"/>
    <mergeCell ref="EQ79:EV79"/>
    <mergeCell ref="EQ80:ET82"/>
    <mergeCell ref="EU80:EV82"/>
    <mergeCell ref="EK83:EN84"/>
    <mergeCell ref="EO83:EP84"/>
    <mergeCell ref="EQ83:ET84"/>
    <mergeCell ref="EU83:EV84"/>
    <mergeCell ref="EG85:EJ86"/>
    <mergeCell ref="EK85:EK86"/>
    <mergeCell ref="EL85:EL86"/>
    <mergeCell ref="EM85:EV86"/>
    <mergeCell ref="EG87:EJ88"/>
    <mergeCell ref="EK87:EM88"/>
    <mergeCell ref="EX15:FA15"/>
    <mergeCell ref="FB15:FH15"/>
    <mergeCell ref="EX16:FA16"/>
    <mergeCell ref="FB16:FH16"/>
    <mergeCell ref="EX17:FA17"/>
    <mergeCell ref="FB17:FH17"/>
    <mergeCell ref="EX18:FA18"/>
    <mergeCell ref="FB18:FH18"/>
    <mergeCell ref="EX19:FA19"/>
    <mergeCell ref="FB19:FH19"/>
    <mergeCell ref="EX20:FA20"/>
    <mergeCell ref="FB20:FH20"/>
    <mergeCell ref="EX21:FA21"/>
    <mergeCell ref="FB21:FH21"/>
    <mergeCell ref="EX22:FA22"/>
    <mergeCell ref="FB22:FH22"/>
    <mergeCell ref="EX23:FA23"/>
    <mergeCell ref="FB23:FH23"/>
    <mergeCell ref="EX24:FA24"/>
    <mergeCell ref="FB24:FH24"/>
    <mergeCell ref="EX25:FA25"/>
    <mergeCell ref="FB25:FH25"/>
    <mergeCell ref="EX26:FA26"/>
    <mergeCell ref="FB26:FH26"/>
    <mergeCell ref="EX27:FA27"/>
    <mergeCell ref="FB27:FH27"/>
    <mergeCell ref="EX28:FA28"/>
    <mergeCell ref="FB28:FH28"/>
    <mergeCell ref="EX29:FA29"/>
    <mergeCell ref="FB29:FH29"/>
    <mergeCell ref="EX30:FA30"/>
    <mergeCell ref="FB30:FH30"/>
    <mergeCell ref="EX31:FA31"/>
    <mergeCell ref="FB31:FH31"/>
    <mergeCell ref="EX32:FA32"/>
    <mergeCell ref="FB32:FH32"/>
    <mergeCell ref="EX34:FA34"/>
    <mergeCell ref="FB34:FH34"/>
    <mergeCell ref="EX35:FA35"/>
    <mergeCell ref="FB35:FH35"/>
    <mergeCell ref="EX36:FA36"/>
    <mergeCell ref="FB36:FH36"/>
    <mergeCell ref="EX37:FA37"/>
    <mergeCell ref="FB37:FH37"/>
    <mergeCell ref="EX38:FA38"/>
    <mergeCell ref="FB38:FH38"/>
    <mergeCell ref="EX39:FA39"/>
    <mergeCell ref="FB39:FH39"/>
    <mergeCell ref="EX40:FA40"/>
    <mergeCell ref="FB40:FH40"/>
    <mergeCell ref="EX44:FA46"/>
    <mergeCell ref="FB44:FG45"/>
    <mergeCell ref="FH44:FM45"/>
    <mergeCell ref="FB46:FG46"/>
    <mergeCell ref="FH46:FM46"/>
    <mergeCell ref="EX47:FA47"/>
    <mergeCell ref="FB47:FG47"/>
    <mergeCell ref="FH47:FM47"/>
    <mergeCell ref="FB48:FG48"/>
    <mergeCell ref="FH48:FM49"/>
    <mergeCell ref="FB49:FD49"/>
    <mergeCell ref="FE49:FG49"/>
    <mergeCell ref="FB50:FD50"/>
    <mergeCell ref="FE50:FG50"/>
    <mergeCell ref="FH50:FJ50"/>
    <mergeCell ref="FK50:FM50"/>
    <mergeCell ref="FB51:FD51"/>
    <mergeCell ref="FE51:FG51"/>
    <mergeCell ref="FH51:FJ51"/>
    <mergeCell ref="FK51:FM51"/>
    <mergeCell ref="FB52:FD52"/>
    <mergeCell ref="FE52:FG52"/>
    <mergeCell ref="FH52:FJ52"/>
    <mergeCell ref="FK52:FM52"/>
    <mergeCell ref="EX53:FA54"/>
    <mergeCell ref="FB53:FD54"/>
    <mergeCell ref="EX57:FA59"/>
    <mergeCell ref="FB57:FG58"/>
    <mergeCell ref="FH57:FM58"/>
    <mergeCell ref="FB59:FG59"/>
    <mergeCell ref="FH59:FM59"/>
    <mergeCell ref="EX60:FA60"/>
    <mergeCell ref="FB60:FG60"/>
    <mergeCell ref="FH60:FM60"/>
    <mergeCell ref="FB61:FG62"/>
    <mergeCell ref="FH61:FM61"/>
    <mergeCell ref="FH62:FJ62"/>
    <mergeCell ref="FK62:FM62"/>
    <mergeCell ref="FB63:FD63"/>
    <mergeCell ref="FE63:FG63"/>
    <mergeCell ref="FH63:FJ63"/>
    <mergeCell ref="FK63:FM63"/>
    <mergeCell ref="EX64:FA65"/>
    <mergeCell ref="FB64:FB65"/>
    <mergeCell ref="FC64:FC65"/>
    <mergeCell ref="FD64:FM65"/>
    <mergeCell ref="EX66:FA67"/>
    <mergeCell ref="FB66:FD67"/>
    <mergeCell ref="EX70:FA71"/>
    <mergeCell ref="FB70:FF71"/>
    <mergeCell ref="FG70:FG73"/>
    <mergeCell ref="FH70:FI71"/>
    <mergeCell ref="FJ70:FJ73"/>
    <mergeCell ref="FK70:FM73"/>
    <mergeCell ref="EX72:FA72"/>
    <mergeCell ref="FB72:FF72"/>
    <mergeCell ref="FH72:FI72"/>
    <mergeCell ref="EX73:FA73"/>
    <mergeCell ref="FB73:FF73"/>
    <mergeCell ref="FH73:FI73"/>
    <mergeCell ref="EX74:FA74"/>
    <mergeCell ref="FB74:FF74"/>
    <mergeCell ref="FH74:FI74"/>
    <mergeCell ref="FK74:FM74"/>
    <mergeCell ref="EX75:FA75"/>
    <mergeCell ref="FB75:FF75"/>
    <mergeCell ref="FH75:FI75"/>
    <mergeCell ref="FK75:FM75"/>
    <mergeCell ref="EX76:FA76"/>
    <mergeCell ref="FB76:FF76"/>
    <mergeCell ref="FH76:FI76"/>
    <mergeCell ref="FK76:FM76"/>
    <mergeCell ref="EX77:FA77"/>
    <mergeCell ref="FB77:FF77"/>
    <mergeCell ref="FH77:FI77"/>
    <mergeCell ref="FK77:FM77"/>
    <mergeCell ref="EX78:FF78"/>
    <mergeCell ref="EX79:FA79"/>
    <mergeCell ref="FB79:FG82"/>
    <mergeCell ref="FH79:FM79"/>
    <mergeCell ref="FH80:FK82"/>
    <mergeCell ref="FL80:FM82"/>
    <mergeCell ref="EX87:FA88"/>
    <mergeCell ref="FB87:FD88"/>
    <mergeCell ref="FB83:FE84"/>
    <mergeCell ref="FF83:FG84"/>
    <mergeCell ref="FH83:FK84"/>
    <mergeCell ref="FL83:FM84"/>
    <mergeCell ref="EX85:FA86"/>
    <mergeCell ref="FB85:FB86"/>
    <mergeCell ref="FC85:FC86"/>
    <mergeCell ref="FD85:FM86"/>
  </mergeCells>
  <conditionalFormatting sqref="H52:J52">
    <cfRule type="cellIs" priority="238" dxfId="5" operator="equal" stopIfTrue="1">
      <formula>"IKKE OK"</formula>
    </cfRule>
    <cfRule type="cellIs" priority="239" dxfId="6" operator="equal" stopIfTrue="1">
      <formula>"OK"</formula>
    </cfRule>
  </conditionalFormatting>
  <conditionalFormatting sqref="N52:P52">
    <cfRule type="cellIs" priority="236" dxfId="102" operator="equal" stopIfTrue="1">
      <formula>"Vurdering"</formula>
    </cfRule>
    <cfRule type="cellIs" priority="237" dxfId="6" operator="equal" stopIfTrue="1">
      <formula>"OK"</formula>
    </cfRule>
  </conditionalFormatting>
  <conditionalFormatting sqref="N63:P63">
    <cfRule type="cellIs" priority="234" dxfId="5" operator="equal" stopIfTrue="1">
      <formula>"IKKE OK"</formula>
    </cfRule>
    <cfRule type="cellIs" priority="235" dxfId="6" operator="equal" stopIfTrue="1">
      <formula>"OK"</formula>
    </cfRule>
  </conditionalFormatting>
  <conditionalFormatting sqref="I83:J84">
    <cfRule type="cellIs" priority="232" dxfId="6" operator="equal" stopIfTrue="1">
      <formula>"OK"</formula>
    </cfRule>
    <cfRule type="cellIs" priority="233" dxfId="5" operator="equal" stopIfTrue="1">
      <formula>"IKKE OK"</formula>
    </cfRule>
  </conditionalFormatting>
  <conditionalFormatting sqref="O80:P82">
    <cfRule type="cellIs" priority="230" dxfId="102" operator="equal" stopIfTrue="1">
      <formula>"Vurdering"</formula>
    </cfRule>
    <cfRule type="cellIs" priority="231" dxfId="6" operator="equal" stopIfTrue="1">
      <formula>"OK"</formula>
    </cfRule>
  </conditionalFormatting>
  <conditionalFormatting sqref="O83:P84">
    <cfRule type="cellIs" priority="228" dxfId="102" operator="equal" stopIfTrue="1">
      <formula>"Vurdering"</formula>
    </cfRule>
    <cfRule type="cellIs" priority="229" dxfId="6" operator="equal" stopIfTrue="1">
      <formula>"OK"</formula>
    </cfRule>
  </conditionalFormatting>
  <conditionalFormatting sqref="H63:J63">
    <cfRule type="cellIs" priority="226" dxfId="6" operator="equal" stopIfTrue="1">
      <formula>"OK"</formula>
    </cfRule>
    <cfRule type="cellIs" priority="227" dxfId="5" operator="equal" stopIfTrue="1">
      <formula>"IKKE OK"</formula>
    </cfRule>
  </conditionalFormatting>
  <conditionalFormatting sqref="M1:X2">
    <cfRule type="cellIs" priority="225" dxfId="0" operator="equal" stopIfTrue="1">
      <formula>""</formula>
    </cfRule>
  </conditionalFormatting>
  <conditionalFormatting sqref="Y52:AA52">
    <cfRule type="cellIs" priority="125" dxfId="5" operator="equal" stopIfTrue="1">
      <formula>"IKKE OK"</formula>
    </cfRule>
    <cfRule type="cellIs" priority="126" dxfId="6" operator="equal" stopIfTrue="1">
      <formula>"OK"</formula>
    </cfRule>
  </conditionalFormatting>
  <conditionalFormatting sqref="AE52:AG52">
    <cfRule type="cellIs" priority="123" dxfId="102" operator="equal" stopIfTrue="1">
      <formula>"Vurdering"</formula>
    </cfRule>
    <cfRule type="cellIs" priority="124" dxfId="6" operator="equal" stopIfTrue="1">
      <formula>"OK"</formula>
    </cfRule>
  </conditionalFormatting>
  <conditionalFormatting sqref="AE63:AG63">
    <cfRule type="cellIs" priority="121" dxfId="5" operator="equal" stopIfTrue="1">
      <formula>"IKKE OK"</formula>
    </cfRule>
    <cfRule type="cellIs" priority="122" dxfId="6" operator="equal" stopIfTrue="1">
      <formula>"OK"</formula>
    </cfRule>
  </conditionalFormatting>
  <conditionalFormatting sqref="Z83:AA84">
    <cfRule type="cellIs" priority="119" dxfId="6" operator="equal" stopIfTrue="1">
      <formula>"OK"</formula>
    </cfRule>
    <cfRule type="cellIs" priority="120" dxfId="5" operator="equal" stopIfTrue="1">
      <formula>"IKKE OK"</formula>
    </cfRule>
  </conditionalFormatting>
  <conditionalFormatting sqref="AF80:AG82">
    <cfRule type="cellIs" priority="117" dxfId="102" operator="equal" stopIfTrue="1">
      <formula>"Vurdering"</formula>
    </cfRule>
    <cfRule type="cellIs" priority="118" dxfId="6" operator="equal" stopIfTrue="1">
      <formula>"OK"</formula>
    </cfRule>
  </conditionalFormatting>
  <conditionalFormatting sqref="AF83:AG84">
    <cfRule type="cellIs" priority="115" dxfId="102" operator="equal" stopIfTrue="1">
      <formula>"Vurdering"</formula>
    </cfRule>
    <cfRule type="cellIs" priority="116" dxfId="6" operator="equal" stopIfTrue="1">
      <formula>"OK"</formula>
    </cfRule>
  </conditionalFormatting>
  <conditionalFormatting sqref="Y63:AA63">
    <cfRule type="cellIs" priority="113" dxfId="6" operator="equal" stopIfTrue="1">
      <formula>"OK"</formula>
    </cfRule>
    <cfRule type="cellIs" priority="114" dxfId="5" operator="equal" stopIfTrue="1">
      <formula>"IKKE OK"</formula>
    </cfRule>
  </conditionalFormatting>
  <conditionalFormatting sqref="AP52:AR52">
    <cfRule type="cellIs" priority="111" dxfId="5" operator="equal" stopIfTrue="1">
      <formula>"IKKE OK"</formula>
    </cfRule>
    <cfRule type="cellIs" priority="112" dxfId="6" operator="equal" stopIfTrue="1">
      <formula>"OK"</formula>
    </cfRule>
  </conditionalFormatting>
  <conditionalFormatting sqref="AV52:AX52">
    <cfRule type="cellIs" priority="109" dxfId="102" operator="equal" stopIfTrue="1">
      <formula>"Vurdering"</formula>
    </cfRule>
    <cfRule type="cellIs" priority="110" dxfId="6" operator="equal" stopIfTrue="1">
      <formula>"OK"</formula>
    </cfRule>
  </conditionalFormatting>
  <conditionalFormatting sqref="AV63:AX63">
    <cfRule type="cellIs" priority="107" dxfId="5" operator="equal" stopIfTrue="1">
      <formula>"IKKE OK"</formula>
    </cfRule>
    <cfRule type="cellIs" priority="108" dxfId="6" operator="equal" stopIfTrue="1">
      <formula>"OK"</formula>
    </cfRule>
  </conditionalFormatting>
  <conditionalFormatting sqref="AQ83:AR84">
    <cfRule type="cellIs" priority="105" dxfId="6" operator="equal" stopIfTrue="1">
      <formula>"OK"</formula>
    </cfRule>
    <cfRule type="cellIs" priority="106" dxfId="5" operator="equal" stopIfTrue="1">
      <formula>"IKKE OK"</formula>
    </cfRule>
  </conditionalFormatting>
  <conditionalFormatting sqref="AW80:AX82">
    <cfRule type="cellIs" priority="103" dxfId="102" operator="equal" stopIfTrue="1">
      <formula>"Vurdering"</formula>
    </cfRule>
    <cfRule type="cellIs" priority="104" dxfId="6" operator="equal" stopIfTrue="1">
      <formula>"OK"</formula>
    </cfRule>
  </conditionalFormatting>
  <conditionalFormatting sqref="AW83:AX84">
    <cfRule type="cellIs" priority="101" dxfId="102" operator="equal" stopIfTrue="1">
      <formula>"Vurdering"</formula>
    </cfRule>
    <cfRule type="cellIs" priority="102" dxfId="6" operator="equal" stopIfTrue="1">
      <formula>"OK"</formula>
    </cfRule>
  </conditionalFormatting>
  <conditionalFormatting sqref="AP63:AR63">
    <cfRule type="cellIs" priority="99" dxfId="6" operator="equal" stopIfTrue="1">
      <formula>"OK"</formula>
    </cfRule>
    <cfRule type="cellIs" priority="100" dxfId="5" operator="equal" stopIfTrue="1">
      <formula>"IKKE OK"</formula>
    </cfRule>
  </conditionalFormatting>
  <conditionalFormatting sqref="BG52:BI52">
    <cfRule type="cellIs" priority="97" dxfId="5" operator="equal" stopIfTrue="1">
      <formula>"IKKE OK"</formula>
    </cfRule>
    <cfRule type="cellIs" priority="98" dxfId="6" operator="equal" stopIfTrue="1">
      <formula>"OK"</formula>
    </cfRule>
  </conditionalFormatting>
  <conditionalFormatting sqref="BM52:BO52">
    <cfRule type="cellIs" priority="95" dxfId="102" operator="equal" stopIfTrue="1">
      <formula>"Vurdering"</formula>
    </cfRule>
    <cfRule type="cellIs" priority="96" dxfId="6" operator="equal" stopIfTrue="1">
      <formula>"OK"</formula>
    </cfRule>
  </conditionalFormatting>
  <conditionalFormatting sqref="BM63:BO63">
    <cfRule type="cellIs" priority="93" dxfId="5" operator="equal" stopIfTrue="1">
      <formula>"IKKE OK"</formula>
    </cfRule>
    <cfRule type="cellIs" priority="94" dxfId="6" operator="equal" stopIfTrue="1">
      <formula>"OK"</formula>
    </cfRule>
  </conditionalFormatting>
  <conditionalFormatting sqref="BH83:BI84">
    <cfRule type="cellIs" priority="91" dxfId="6" operator="equal" stopIfTrue="1">
      <formula>"OK"</formula>
    </cfRule>
    <cfRule type="cellIs" priority="92" dxfId="5" operator="equal" stopIfTrue="1">
      <formula>"IKKE OK"</formula>
    </cfRule>
  </conditionalFormatting>
  <conditionalFormatting sqref="BN80:BO82">
    <cfRule type="cellIs" priority="89" dxfId="102" operator="equal" stopIfTrue="1">
      <formula>"Vurdering"</formula>
    </cfRule>
    <cfRule type="cellIs" priority="90" dxfId="6" operator="equal" stopIfTrue="1">
      <formula>"OK"</formula>
    </cfRule>
  </conditionalFormatting>
  <conditionalFormatting sqref="BN83:BO84">
    <cfRule type="cellIs" priority="87" dxfId="102" operator="equal" stopIfTrue="1">
      <formula>"Vurdering"</formula>
    </cfRule>
    <cfRule type="cellIs" priority="88" dxfId="6" operator="equal" stopIfTrue="1">
      <formula>"OK"</formula>
    </cfRule>
  </conditionalFormatting>
  <conditionalFormatting sqref="BG63:BI63">
    <cfRule type="cellIs" priority="85" dxfId="6" operator="equal" stopIfTrue="1">
      <formula>"OK"</formula>
    </cfRule>
    <cfRule type="cellIs" priority="86" dxfId="5" operator="equal" stopIfTrue="1">
      <formula>"IKKE OK"</formula>
    </cfRule>
  </conditionalFormatting>
  <conditionalFormatting sqref="BX52:BZ52">
    <cfRule type="cellIs" priority="83" dxfId="5" operator="equal" stopIfTrue="1">
      <formula>"IKKE OK"</formula>
    </cfRule>
    <cfRule type="cellIs" priority="84" dxfId="6" operator="equal" stopIfTrue="1">
      <formula>"OK"</formula>
    </cfRule>
  </conditionalFormatting>
  <conditionalFormatting sqref="CD52:CF52">
    <cfRule type="cellIs" priority="81" dxfId="102" operator="equal" stopIfTrue="1">
      <formula>"Vurdering"</formula>
    </cfRule>
    <cfRule type="cellIs" priority="82" dxfId="6" operator="equal" stopIfTrue="1">
      <formula>"OK"</formula>
    </cfRule>
  </conditionalFormatting>
  <conditionalFormatting sqref="CD63:CF63">
    <cfRule type="cellIs" priority="79" dxfId="5" operator="equal" stopIfTrue="1">
      <formula>"IKKE OK"</formula>
    </cfRule>
    <cfRule type="cellIs" priority="80" dxfId="6" operator="equal" stopIfTrue="1">
      <formula>"OK"</formula>
    </cfRule>
  </conditionalFormatting>
  <conditionalFormatting sqref="BY83:BZ84">
    <cfRule type="cellIs" priority="77" dxfId="6" operator="equal" stopIfTrue="1">
      <formula>"OK"</formula>
    </cfRule>
    <cfRule type="cellIs" priority="78" dxfId="5" operator="equal" stopIfTrue="1">
      <formula>"IKKE OK"</formula>
    </cfRule>
  </conditionalFormatting>
  <conditionalFormatting sqref="CE80:CF82">
    <cfRule type="cellIs" priority="75" dxfId="102" operator="equal" stopIfTrue="1">
      <formula>"Vurdering"</formula>
    </cfRule>
    <cfRule type="cellIs" priority="76" dxfId="6" operator="equal" stopIfTrue="1">
      <formula>"OK"</formula>
    </cfRule>
  </conditionalFormatting>
  <conditionalFormatting sqref="CE83:CF84">
    <cfRule type="cellIs" priority="73" dxfId="102" operator="equal" stopIfTrue="1">
      <formula>"Vurdering"</formula>
    </cfRule>
    <cfRule type="cellIs" priority="74" dxfId="6" operator="equal" stopIfTrue="1">
      <formula>"OK"</formula>
    </cfRule>
  </conditionalFormatting>
  <conditionalFormatting sqref="BX63:BZ63">
    <cfRule type="cellIs" priority="71" dxfId="6" operator="equal" stopIfTrue="1">
      <formula>"OK"</formula>
    </cfRule>
    <cfRule type="cellIs" priority="72" dxfId="5" operator="equal" stopIfTrue="1">
      <formula>"IKKE OK"</formula>
    </cfRule>
  </conditionalFormatting>
  <conditionalFormatting sqref="CO52:CQ52">
    <cfRule type="cellIs" priority="69" dxfId="5" operator="equal" stopIfTrue="1">
      <formula>"IKKE OK"</formula>
    </cfRule>
    <cfRule type="cellIs" priority="70" dxfId="6" operator="equal" stopIfTrue="1">
      <formula>"OK"</formula>
    </cfRule>
  </conditionalFormatting>
  <conditionalFormatting sqref="CU52:CW52">
    <cfRule type="cellIs" priority="67" dxfId="102" operator="equal" stopIfTrue="1">
      <formula>"Vurdering"</formula>
    </cfRule>
    <cfRule type="cellIs" priority="68" dxfId="6" operator="equal" stopIfTrue="1">
      <formula>"OK"</formula>
    </cfRule>
  </conditionalFormatting>
  <conditionalFormatting sqref="CU63:CW63">
    <cfRule type="cellIs" priority="65" dxfId="5" operator="equal" stopIfTrue="1">
      <formula>"IKKE OK"</formula>
    </cfRule>
    <cfRule type="cellIs" priority="66" dxfId="6" operator="equal" stopIfTrue="1">
      <formula>"OK"</formula>
    </cfRule>
  </conditionalFormatting>
  <conditionalFormatting sqref="CP83:CQ84">
    <cfRule type="cellIs" priority="63" dxfId="6" operator="equal" stopIfTrue="1">
      <formula>"OK"</formula>
    </cfRule>
    <cfRule type="cellIs" priority="64" dxfId="5" operator="equal" stopIfTrue="1">
      <formula>"IKKE OK"</formula>
    </cfRule>
  </conditionalFormatting>
  <conditionalFormatting sqref="CV80:CW82">
    <cfRule type="cellIs" priority="61" dxfId="102" operator="equal" stopIfTrue="1">
      <formula>"Vurdering"</formula>
    </cfRule>
    <cfRule type="cellIs" priority="62" dxfId="6" operator="equal" stopIfTrue="1">
      <formula>"OK"</formula>
    </cfRule>
  </conditionalFormatting>
  <conditionalFormatting sqref="CV83:CW84">
    <cfRule type="cellIs" priority="59" dxfId="102" operator="equal" stopIfTrue="1">
      <formula>"Vurdering"</formula>
    </cfRule>
    <cfRule type="cellIs" priority="60" dxfId="6" operator="equal" stopIfTrue="1">
      <formula>"OK"</formula>
    </cfRule>
  </conditionalFormatting>
  <conditionalFormatting sqref="CO63:CQ63">
    <cfRule type="cellIs" priority="57" dxfId="6" operator="equal" stopIfTrue="1">
      <formula>"OK"</formula>
    </cfRule>
    <cfRule type="cellIs" priority="58" dxfId="5" operator="equal" stopIfTrue="1">
      <formula>"IKKE OK"</formula>
    </cfRule>
  </conditionalFormatting>
  <conditionalFormatting sqref="DF52:DH52">
    <cfRule type="cellIs" priority="55" dxfId="5" operator="equal" stopIfTrue="1">
      <formula>"IKKE OK"</formula>
    </cfRule>
    <cfRule type="cellIs" priority="56" dxfId="6" operator="equal" stopIfTrue="1">
      <formula>"OK"</formula>
    </cfRule>
  </conditionalFormatting>
  <conditionalFormatting sqref="DL52:DN52">
    <cfRule type="cellIs" priority="53" dxfId="102" operator="equal" stopIfTrue="1">
      <formula>"Vurdering"</formula>
    </cfRule>
    <cfRule type="cellIs" priority="54" dxfId="6" operator="equal" stopIfTrue="1">
      <formula>"OK"</formula>
    </cfRule>
  </conditionalFormatting>
  <conditionalFormatting sqref="DL63:DN63">
    <cfRule type="cellIs" priority="51" dxfId="5" operator="equal" stopIfTrue="1">
      <formula>"IKKE OK"</formula>
    </cfRule>
    <cfRule type="cellIs" priority="52" dxfId="6" operator="equal" stopIfTrue="1">
      <formula>"OK"</formula>
    </cfRule>
  </conditionalFormatting>
  <conditionalFormatting sqref="DG83:DH84">
    <cfRule type="cellIs" priority="49" dxfId="6" operator="equal" stopIfTrue="1">
      <formula>"OK"</formula>
    </cfRule>
    <cfRule type="cellIs" priority="50" dxfId="5" operator="equal" stopIfTrue="1">
      <formula>"IKKE OK"</formula>
    </cfRule>
  </conditionalFormatting>
  <conditionalFormatting sqref="DM80:DN82">
    <cfRule type="cellIs" priority="47" dxfId="102" operator="equal" stopIfTrue="1">
      <formula>"Vurdering"</formula>
    </cfRule>
    <cfRule type="cellIs" priority="48" dxfId="6" operator="equal" stopIfTrue="1">
      <formula>"OK"</formula>
    </cfRule>
  </conditionalFormatting>
  <conditionalFormatting sqref="DM83:DN84">
    <cfRule type="cellIs" priority="45" dxfId="102" operator="equal" stopIfTrue="1">
      <formula>"Vurdering"</formula>
    </cfRule>
    <cfRule type="cellIs" priority="46" dxfId="6" operator="equal" stopIfTrue="1">
      <formula>"OK"</formula>
    </cfRule>
  </conditionalFormatting>
  <conditionalFormatting sqref="DF63:DH63">
    <cfRule type="cellIs" priority="43" dxfId="6" operator="equal" stopIfTrue="1">
      <formula>"OK"</formula>
    </cfRule>
    <cfRule type="cellIs" priority="44" dxfId="5" operator="equal" stopIfTrue="1">
      <formula>"IKKE OK"</formula>
    </cfRule>
  </conditionalFormatting>
  <conditionalFormatting sqref="DW52:DY52">
    <cfRule type="cellIs" priority="41" dxfId="5" operator="equal" stopIfTrue="1">
      <formula>"IKKE OK"</formula>
    </cfRule>
    <cfRule type="cellIs" priority="42" dxfId="6" operator="equal" stopIfTrue="1">
      <formula>"OK"</formula>
    </cfRule>
  </conditionalFormatting>
  <conditionalFormatting sqref="EC52:EE52">
    <cfRule type="cellIs" priority="39" dxfId="102" operator="equal" stopIfTrue="1">
      <formula>"Vurdering"</formula>
    </cfRule>
    <cfRule type="cellIs" priority="40" dxfId="6" operator="equal" stopIfTrue="1">
      <formula>"OK"</formula>
    </cfRule>
  </conditionalFormatting>
  <conditionalFormatting sqref="EC63:EE63">
    <cfRule type="cellIs" priority="37" dxfId="5" operator="equal" stopIfTrue="1">
      <formula>"IKKE OK"</formula>
    </cfRule>
    <cfRule type="cellIs" priority="38" dxfId="6" operator="equal" stopIfTrue="1">
      <formula>"OK"</formula>
    </cfRule>
  </conditionalFormatting>
  <conditionalFormatting sqref="DX83:DY84">
    <cfRule type="cellIs" priority="35" dxfId="6" operator="equal" stopIfTrue="1">
      <formula>"OK"</formula>
    </cfRule>
    <cfRule type="cellIs" priority="36" dxfId="5" operator="equal" stopIfTrue="1">
      <formula>"IKKE OK"</formula>
    </cfRule>
  </conditionalFormatting>
  <conditionalFormatting sqref="ED80:EE82">
    <cfRule type="cellIs" priority="33" dxfId="102" operator="equal" stopIfTrue="1">
      <formula>"Vurdering"</formula>
    </cfRule>
    <cfRule type="cellIs" priority="34" dxfId="6" operator="equal" stopIfTrue="1">
      <formula>"OK"</formula>
    </cfRule>
  </conditionalFormatting>
  <conditionalFormatting sqref="ED83:EE84">
    <cfRule type="cellIs" priority="31" dxfId="102" operator="equal" stopIfTrue="1">
      <formula>"Vurdering"</formula>
    </cfRule>
    <cfRule type="cellIs" priority="32" dxfId="6" operator="equal" stopIfTrue="1">
      <formula>"OK"</formula>
    </cfRule>
  </conditionalFormatting>
  <conditionalFormatting sqref="DW63:DY63">
    <cfRule type="cellIs" priority="29" dxfId="6" operator="equal" stopIfTrue="1">
      <formula>"OK"</formula>
    </cfRule>
    <cfRule type="cellIs" priority="30" dxfId="5" operator="equal" stopIfTrue="1">
      <formula>"IKKE OK"</formula>
    </cfRule>
  </conditionalFormatting>
  <conditionalFormatting sqref="EN52:EP52">
    <cfRule type="cellIs" priority="27" dxfId="5" operator="equal" stopIfTrue="1">
      <formula>"IKKE OK"</formula>
    </cfRule>
    <cfRule type="cellIs" priority="28" dxfId="6" operator="equal" stopIfTrue="1">
      <formula>"OK"</formula>
    </cfRule>
  </conditionalFormatting>
  <conditionalFormatting sqref="ET52:EV52">
    <cfRule type="cellIs" priority="25" dxfId="102" operator="equal" stopIfTrue="1">
      <formula>"Vurdering"</formula>
    </cfRule>
    <cfRule type="cellIs" priority="26" dxfId="6" operator="equal" stopIfTrue="1">
      <formula>"OK"</formula>
    </cfRule>
  </conditionalFormatting>
  <conditionalFormatting sqref="ET63:EV63">
    <cfRule type="cellIs" priority="23" dxfId="5" operator="equal" stopIfTrue="1">
      <formula>"IKKE OK"</formula>
    </cfRule>
    <cfRule type="cellIs" priority="24" dxfId="6" operator="equal" stopIfTrue="1">
      <formula>"OK"</formula>
    </cfRule>
  </conditionalFormatting>
  <conditionalFormatting sqref="EO83:EP84">
    <cfRule type="cellIs" priority="21" dxfId="6" operator="equal" stopIfTrue="1">
      <formula>"OK"</formula>
    </cfRule>
    <cfRule type="cellIs" priority="22" dxfId="5" operator="equal" stopIfTrue="1">
      <formula>"IKKE OK"</formula>
    </cfRule>
  </conditionalFormatting>
  <conditionalFormatting sqref="EU80:EV82">
    <cfRule type="cellIs" priority="19" dxfId="102" operator="equal" stopIfTrue="1">
      <formula>"Vurdering"</formula>
    </cfRule>
    <cfRule type="cellIs" priority="20" dxfId="6" operator="equal" stopIfTrue="1">
      <formula>"OK"</formula>
    </cfRule>
  </conditionalFormatting>
  <conditionalFormatting sqref="EU83:EV84">
    <cfRule type="cellIs" priority="17" dxfId="102" operator="equal" stopIfTrue="1">
      <formula>"Vurdering"</formula>
    </cfRule>
    <cfRule type="cellIs" priority="18" dxfId="6" operator="equal" stopIfTrue="1">
      <formula>"OK"</formula>
    </cfRule>
  </conditionalFormatting>
  <conditionalFormatting sqref="EN63:EP63">
    <cfRule type="cellIs" priority="15" dxfId="6" operator="equal" stopIfTrue="1">
      <formula>"OK"</formula>
    </cfRule>
    <cfRule type="cellIs" priority="16" dxfId="5" operator="equal" stopIfTrue="1">
      <formula>"IKKE OK"</formula>
    </cfRule>
  </conditionalFormatting>
  <conditionalFormatting sqref="FE52:FG52">
    <cfRule type="cellIs" priority="13" dxfId="5" operator="equal" stopIfTrue="1">
      <formula>"IKKE OK"</formula>
    </cfRule>
    <cfRule type="cellIs" priority="14" dxfId="6" operator="equal" stopIfTrue="1">
      <formula>"OK"</formula>
    </cfRule>
  </conditionalFormatting>
  <conditionalFormatting sqref="FK52:FM52">
    <cfRule type="cellIs" priority="11" dxfId="102" operator="equal" stopIfTrue="1">
      <formula>"Vurdering"</formula>
    </cfRule>
    <cfRule type="cellIs" priority="12" dxfId="6" operator="equal" stopIfTrue="1">
      <formula>"OK"</formula>
    </cfRule>
  </conditionalFormatting>
  <conditionalFormatting sqref="FK63:FM63">
    <cfRule type="cellIs" priority="9" dxfId="5" operator="equal" stopIfTrue="1">
      <formula>"IKKE OK"</formula>
    </cfRule>
    <cfRule type="cellIs" priority="10" dxfId="6" operator="equal" stopIfTrue="1">
      <formula>"OK"</formula>
    </cfRule>
  </conditionalFormatting>
  <conditionalFormatting sqref="FF83:FG84">
    <cfRule type="cellIs" priority="7" dxfId="6" operator="equal" stopIfTrue="1">
      <formula>"OK"</formula>
    </cfRule>
    <cfRule type="cellIs" priority="8" dxfId="5" operator="equal" stopIfTrue="1">
      <formula>"IKKE OK"</formula>
    </cfRule>
  </conditionalFormatting>
  <conditionalFormatting sqref="FL80:FM82">
    <cfRule type="cellIs" priority="5" dxfId="102" operator="equal" stopIfTrue="1">
      <formula>"Vurdering"</formula>
    </cfRule>
    <cfRule type="cellIs" priority="6" dxfId="6" operator="equal" stopIfTrue="1">
      <formula>"OK"</formula>
    </cfRule>
  </conditionalFormatting>
  <conditionalFormatting sqref="FL83:FM84">
    <cfRule type="cellIs" priority="3" dxfId="102" operator="equal" stopIfTrue="1">
      <formula>"Vurdering"</formula>
    </cfRule>
    <cfRule type="cellIs" priority="4" dxfId="6" operator="equal" stopIfTrue="1">
      <formula>"OK"</formula>
    </cfRule>
  </conditionalFormatting>
  <conditionalFormatting sqref="FE63:FG63">
    <cfRule type="cellIs" priority="1" dxfId="6" operator="equal" stopIfTrue="1">
      <formula>"OK"</formula>
    </cfRule>
    <cfRule type="cellIs" priority="2" dxfId="5" operator="equal" stopIfTrue="1">
      <formula>"IKKE OK"</formula>
    </cfRule>
  </conditionalFormatting>
  <dataValidations count="2">
    <dataValidation type="list" allowBlank="1" showInputMessage="1" showErrorMessage="1" sqref="E64 E85 V64 V85 AM64 AM85 BD64 BD85 BU64 BU85 CL64 CL85 DC64 DC85 DT64 DT85 EK64 EK85 FB64 FB85">
      <formula1>"1,2,3,4,5,6,7,8,9,10,11,12,13,14,15,16,17,18,19,20"</formula1>
    </dataValidation>
    <dataValidation type="list" allowBlank="1" showInputMessage="1" showErrorMessage="1" sqref="E53:G54 E87:G88 E66:G67 V53:X54 V87:X88 V66:X67 AM53:AO54 AM87:AO88 AM66:AO67 BD53:BF54 BD87:BF88 BD66:BF67 BU53:BW54 BU87:BW88 BU66:BW67 CL53:CN54 CL87:CN88 CL66:CN67 DC53:DE54 DC87:DE88 DC66:DE67 DT53:DV54 DT87:DV88 DT66:DV67 EK53:EM54 EK87:EM88 EK66:EM67 FB53:FD54 FB87:FD88 FB66:FD67">
      <formula1>"Ja,Nej"</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3" tint="0.39998000860214233"/>
  </sheetPr>
  <dimension ref="A1:X79"/>
  <sheetViews>
    <sheetView zoomScalePageLayoutView="0" workbookViewId="0" topLeftCell="A1">
      <selection activeCell="A66" sqref="A66:S66"/>
    </sheetView>
  </sheetViews>
  <sheetFormatPr defaultColWidth="9.140625" defaultRowHeight="12.75"/>
  <cols>
    <col min="1" max="3" width="8.8515625" style="0" customWidth="1"/>
    <col min="4" max="4" width="11.421875" style="0" customWidth="1"/>
    <col min="5" max="10" width="9.140625" style="0" customWidth="1"/>
    <col min="11" max="12" width="18.00390625" style="0" customWidth="1"/>
    <col min="13" max="13" width="14.7109375" style="0" customWidth="1"/>
    <col min="14" max="14" width="3.140625" style="0" customWidth="1"/>
    <col min="15" max="15" width="16.140625" style="0" customWidth="1"/>
    <col min="16" max="16" width="11.8515625" style="0" customWidth="1"/>
    <col min="17" max="17" width="3.28125" style="0" customWidth="1"/>
    <col min="18" max="18" width="16.28125" style="0" customWidth="1"/>
    <col min="20" max="20" width="3.57421875" style="0" customWidth="1"/>
    <col min="21" max="21" width="6.7109375" style="0" customWidth="1"/>
    <col min="22" max="22" width="18.8515625" style="0" customWidth="1"/>
    <col min="23" max="23" width="4.00390625" style="0" hidden="1" customWidth="1"/>
    <col min="24" max="29" width="6.7109375" style="0" customWidth="1"/>
    <col min="30" max="32" width="9.7109375" style="0" customWidth="1"/>
    <col min="33" max="34" width="13.8515625" style="0" customWidth="1"/>
    <col min="37" max="45" width="6.7109375" style="0" customWidth="1"/>
    <col min="46" max="48" width="9.7109375" style="0" customWidth="1"/>
    <col min="49" max="50" width="13.8515625" style="0" customWidth="1"/>
    <col min="53" max="61" width="6.7109375" style="0" customWidth="1"/>
    <col min="62" max="64" width="9.7109375" style="0" customWidth="1"/>
    <col min="65" max="66" width="13.8515625" style="0" customWidth="1"/>
    <col min="69" max="77" width="6.7109375" style="0" customWidth="1"/>
    <col min="78" max="80" width="9.7109375" style="0" customWidth="1"/>
    <col min="85" max="93" width="6.7109375" style="0" customWidth="1"/>
    <col min="94" max="96" width="9.7109375" style="0" customWidth="1"/>
    <col min="97" max="98" width="13.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IF(Oplysningsside!I53="",IF(Oplysningsside!I48="","",Oplysningsside!I48),Oplysningsside!I53)</f>
      </c>
      <c r="P5" s="453" t="s">
        <v>204</v>
      </c>
      <c r="Q5" s="450"/>
      <c r="R5" s="133">
        <f>IF(Oplysningsside!L53="",IF(Oplysningsside!L48="","",Oplysningsside!L48),Oplysningsside!L53)</f>
      </c>
      <c r="S5" s="301" t="s">
        <v>203</v>
      </c>
      <c r="T5" s="302"/>
      <c r="U5" s="302"/>
      <c r="V5" s="450">
        <f>IF(Oplysningsside!O53="",IF(Oplysningsside!O48="","",Oplysningsside!O48),Oplysningsside!O53)</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304</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3.5" thickBot="1"/>
    <row r="14" spans="1:11" ht="30.75" customHeight="1" thickBot="1">
      <c r="A14" s="20" t="s">
        <v>60</v>
      </c>
      <c r="B14" s="21"/>
      <c r="C14" s="21"/>
      <c r="D14" s="21"/>
      <c r="E14" s="21"/>
      <c r="F14" s="21"/>
      <c r="G14" s="21"/>
      <c r="H14" s="21"/>
      <c r="I14" s="21"/>
      <c r="J14" s="21"/>
      <c r="K14" s="22"/>
    </row>
    <row r="15" spans="1:11" ht="15" customHeight="1">
      <c r="A15" s="854" t="s">
        <v>51</v>
      </c>
      <c r="B15" s="855"/>
      <c r="C15" s="855"/>
      <c r="D15" s="856"/>
      <c r="E15" s="874">
        <v>1</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228</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767" t="s">
        <v>232</v>
      </c>
      <c r="F25" s="768"/>
      <c r="G25" s="768"/>
      <c r="H25" s="768"/>
      <c r="I25" s="768"/>
      <c r="J25" s="768"/>
      <c r="K25" s="769"/>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767" t="s">
        <v>229</v>
      </c>
      <c r="F27" s="768"/>
      <c r="G27" s="768"/>
      <c r="H27" s="768"/>
      <c r="I27" s="768"/>
      <c r="J27" s="768"/>
      <c r="K27" s="769"/>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767" t="s">
        <v>230</v>
      </c>
      <c r="F31" s="768"/>
      <c r="G31" s="768"/>
      <c r="H31" s="768"/>
      <c r="I31" s="768"/>
      <c r="J31" s="768"/>
      <c r="K31" s="769"/>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t="s">
        <v>229</v>
      </c>
      <c r="F36" s="768"/>
      <c r="G36" s="768"/>
      <c r="H36" s="768"/>
      <c r="I36" s="768"/>
      <c r="J36" s="768"/>
      <c r="K36" s="769"/>
    </row>
    <row r="37" spans="1:11" ht="15" customHeight="1">
      <c r="A37" s="788" t="s">
        <v>7</v>
      </c>
      <c r="B37" s="789"/>
      <c r="C37" s="789"/>
      <c r="D37" s="862"/>
      <c r="E37" s="767">
        <v>512</v>
      </c>
      <c r="F37" s="768"/>
      <c r="G37" s="768"/>
      <c r="H37" s="768"/>
      <c r="I37" s="768"/>
      <c r="J37" s="768"/>
      <c r="K37" s="769"/>
    </row>
    <row r="38" spans="1:11" ht="15" customHeight="1">
      <c r="A38" s="788"/>
      <c r="B38" s="789"/>
      <c r="C38" s="789"/>
      <c r="D38" s="862"/>
      <c r="E38" s="767"/>
      <c r="F38" s="768"/>
      <c r="G38" s="768"/>
      <c r="H38" s="768"/>
      <c r="I38" s="768"/>
      <c r="J38" s="768"/>
      <c r="K38" s="769"/>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ht="13.5" thickBot="1">
      <c r="D41" s="25"/>
    </row>
    <row r="42" spans="1:13" ht="30.75" customHeight="1" thickBot="1">
      <c r="A42" s="23" t="s">
        <v>130</v>
      </c>
      <c r="B42" s="21"/>
      <c r="C42" s="21"/>
      <c r="D42" s="21"/>
      <c r="E42" s="15"/>
      <c r="F42" s="15"/>
      <c r="G42" s="15"/>
      <c r="H42" s="15"/>
      <c r="I42" s="15"/>
      <c r="J42" s="15"/>
      <c r="K42" s="21"/>
      <c r="L42" s="21"/>
      <c r="M42" s="22"/>
    </row>
    <row r="43" spans="1:16" ht="15" customHeight="1">
      <c r="A43" s="697"/>
      <c r="B43" s="698"/>
      <c r="C43" s="698"/>
      <c r="D43" s="698"/>
      <c r="E43" s="845" t="str">
        <f>IF(AND('Brug af Fabrikstest Billedkvali'!$D$22="Fabrikstest",'Brug af Fabrikstest Billedkvali'!$D$38="Fabrikstest"),"Modtagekontrol og Baseline dokumenteres på anden vis",IF('Brug af Fabrikstest Billedkvali'!$D$22="Fabrikstest","Baseline","Modtagekontrol og Baseline"))</f>
        <v>Modtagekontrol og Baseline</v>
      </c>
      <c r="F43" s="846"/>
      <c r="G43" s="846"/>
      <c r="H43" s="846"/>
      <c r="I43" s="846"/>
      <c r="J43" s="847"/>
      <c r="K43" s="837"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848"/>
      <c r="F44" s="849"/>
      <c r="G44" s="849"/>
      <c r="H44" s="849"/>
      <c r="I44" s="849"/>
      <c r="J44" s="850"/>
      <c r="K44" s="735"/>
      <c r="L44" s="735"/>
      <c r="M44" s="735"/>
      <c r="N44" s="735"/>
      <c r="O44" s="735"/>
      <c r="P44" s="736"/>
    </row>
    <row r="45" spans="1:16" ht="15" customHeight="1" thickBot="1">
      <c r="A45" s="857"/>
      <c r="B45" s="858"/>
      <c r="C45" s="858"/>
      <c r="D45" s="858"/>
      <c r="E45" s="838" t="s">
        <v>48</v>
      </c>
      <c r="F45" s="839"/>
      <c r="G45" s="839"/>
      <c r="H45" s="839"/>
      <c r="I45" s="839"/>
      <c r="J45" s="840"/>
      <c r="K45" s="863" t="s">
        <v>48</v>
      </c>
      <c r="L45" s="839"/>
      <c r="M45" s="839"/>
      <c r="N45" s="844" t="s">
        <v>300</v>
      </c>
      <c r="O45" s="839"/>
      <c r="P45" s="840"/>
    </row>
    <row r="46" spans="1:16" ht="15" customHeight="1">
      <c r="A46" s="817" t="s">
        <v>122</v>
      </c>
      <c r="B46" s="818"/>
      <c r="C46" s="818"/>
      <c r="D46" s="818"/>
      <c r="E46" s="841"/>
      <c r="F46" s="820"/>
      <c r="G46" s="820"/>
      <c r="H46" s="820"/>
      <c r="I46" s="820"/>
      <c r="J46" s="842"/>
      <c r="K46" s="819"/>
      <c r="L46" s="820"/>
      <c r="M46" s="820"/>
      <c r="N46" s="822" t="str">
        <f>IF(K46="","-",K46-E46)</f>
        <v>-</v>
      </c>
      <c r="O46" s="822"/>
      <c r="P46" s="823"/>
    </row>
    <row r="47" spans="1:16" ht="15" customHeight="1">
      <c r="A47" s="817" t="s">
        <v>123</v>
      </c>
      <c r="B47" s="818"/>
      <c r="C47" s="818"/>
      <c r="D47" s="818"/>
      <c r="E47" s="826"/>
      <c r="F47" s="821"/>
      <c r="G47" s="821"/>
      <c r="H47" s="821"/>
      <c r="I47" s="821"/>
      <c r="J47" s="827"/>
      <c r="K47" s="668"/>
      <c r="L47" s="821"/>
      <c r="M47" s="821"/>
      <c r="N47" s="824" t="str">
        <f aca="true" t="shared" si="0" ref="N47:N53">IF(K47="","-",K47-E47)</f>
        <v>-</v>
      </c>
      <c r="O47" s="824"/>
      <c r="P47" s="825"/>
    </row>
    <row r="48" spans="1:16" ht="15" customHeight="1">
      <c r="A48" s="817" t="s">
        <v>124</v>
      </c>
      <c r="B48" s="818"/>
      <c r="C48" s="818"/>
      <c r="D48" s="818"/>
      <c r="E48" s="826"/>
      <c r="F48" s="821"/>
      <c r="G48" s="821"/>
      <c r="H48" s="821"/>
      <c r="I48" s="821"/>
      <c r="J48" s="827"/>
      <c r="K48" s="668"/>
      <c r="L48" s="821"/>
      <c r="M48" s="821"/>
      <c r="N48" s="824" t="str">
        <f t="shared" si="0"/>
        <v>-</v>
      </c>
      <c r="O48" s="824"/>
      <c r="P48" s="825"/>
    </row>
    <row r="49" spans="1:16" ht="15" customHeight="1">
      <c r="A49" s="817" t="s">
        <v>125</v>
      </c>
      <c r="B49" s="818"/>
      <c r="C49" s="818"/>
      <c r="D49" s="818"/>
      <c r="E49" s="826"/>
      <c r="F49" s="821"/>
      <c r="G49" s="821"/>
      <c r="H49" s="821"/>
      <c r="I49" s="821"/>
      <c r="J49" s="827"/>
      <c r="K49" s="668"/>
      <c r="L49" s="821"/>
      <c r="M49" s="821"/>
      <c r="N49" s="824" t="str">
        <f t="shared" si="0"/>
        <v>-</v>
      </c>
      <c r="O49" s="824"/>
      <c r="P49" s="825"/>
    </row>
    <row r="50" spans="1:16" ht="15" customHeight="1">
      <c r="A50" s="817" t="s">
        <v>126</v>
      </c>
      <c r="B50" s="818"/>
      <c r="C50" s="818"/>
      <c r="D50" s="818"/>
      <c r="E50" s="826"/>
      <c r="F50" s="821"/>
      <c r="G50" s="821"/>
      <c r="H50" s="821"/>
      <c r="I50" s="821"/>
      <c r="J50" s="827"/>
      <c r="K50" s="668"/>
      <c r="L50" s="821"/>
      <c r="M50" s="821"/>
      <c r="N50" s="824" t="str">
        <f t="shared" si="0"/>
        <v>-</v>
      </c>
      <c r="O50" s="824"/>
      <c r="P50" s="825"/>
    </row>
    <row r="51" spans="1:16" ht="15" customHeight="1">
      <c r="A51" s="817" t="s">
        <v>127</v>
      </c>
      <c r="B51" s="818"/>
      <c r="C51" s="818"/>
      <c r="D51" s="818"/>
      <c r="E51" s="826"/>
      <c r="F51" s="821"/>
      <c r="G51" s="821"/>
      <c r="H51" s="821"/>
      <c r="I51" s="821"/>
      <c r="J51" s="827"/>
      <c r="K51" s="668"/>
      <c r="L51" s="821"/>
      <c r="M51" s="821"/>
      <c r="N51" s="824" t="str">
        <f t="shared" si="0"/>
        <v>-</v>
      </c>
      <c r="O51" s="824"/>
      <c r="P51" s="825"/>
    </row>
    <row r="52" spans="1:16" ht="15" customHeight="1">
      <c r="A52" s="817" t="s">
        <v>128</v>
      </c>
      <c r="B52" s="818"/>
      <c r="C52" s="818"/>
      <c r="D52" s="818"/>
      <c r="E52" s="826"/>
      <c r="F52" s="821"/>
      <c r="G52" s="821"/>
      <c r="H52" s="821"/>
      <c r="I52" s="821"/>
      <c r="J52" s="827"/>
      <c r="K52" s="668"/>
      <c r="L52" s="821"/>
      <c r="M52" s="821"/>
      <c r="N52" s="824" t="str">
        <f t="shared" si="0"/>
        <v>-</v>
      </c>
      <c r="O52" s="824"/>
      <c r="P52" s="825"/>
    </row>
    <row r="53" spans="1:16" ht="15" customHeight="1" thickBot="1">
      <c r="A53" s="817" t="s">
        <v>129</v>
      </c>
      <c r="B53" s="818"/>
      <c r="C53" s="818"/>
      <c r="D53" s="818"/>
      <c r="E53" s="828"/>
      <c r="F53" s="829"/>
      <c r="G53" s="829"/>
      <c r="H53" s="829"/>
      <c r="I53" s="829"/>
      <c r="J53" s="830"/>
      <c r="K53" s="836"/>
      <c r="L53" s="829"/>
      <c r="M53" s="829"/>
      <c r="N53" s="831" t="str">
        <f t="shared" si="0"/>
        <v>-</v>
      </c>
      <c r="O53" s="831"/>
      <c r="P53" s="832"/>
    </row>
    <row r="54" spans="1:16" ht="15" customHeight="1">
      <c r="A54" s="130"/>
      <c r="B54" s="131"/>
      <c r="C54" s="131"/>
      <c r="D54" s="131"/>
      <c r="E54" s="640" t="s">
        <v>313</v>
      </c>
      <c r="F54" s="641"/>
      <c r="G54" s="641"/>
      <c r="H54" s="641"/>
      <c r="I54" s="641"/>
      <c r="J54" s="642"/>
      <c r="K54" s="843" t="s">
        <v>273</v>
      </c>
      <c r="L54" s="649"/>
      <c r="M54" s="649"/>
      <c r="N54" s="649"/>
      <c r="O54" s="649"/>
      <c r="P54" s="650"/>
    </row>
    <row r="55" spans="1:16" ht="15" customHeight="1">
      <c r="A55" s="130"/>
      <c r="B55" s="131"/>
      <c r="C55" s="131"/>
      <c r="D55" s="131"/>
      <c r="E55" s="646"/>
      <c r="F55" s="647"/>
      <c r="G55" s="647"/>
      <c r="H55" s="647"/>
      <c r="I55" s="647"/>
      <c r="J55" s="648"/>
      <c r="K55" s="745" t="s">
        <v>301</v>
      </c>
      <c r="L55" s="741"/>
      <c r="M55" s="741"/>
      <c r="N55" s="833" t="str">
        <f>IF(AND(K46="",K47="",K48="",K49="",K50="",K51="",K52="",K53=""),"-",IF(MAX(N46:P53)&lt;=ABS(MIN(N46:P53)),MIN(N46:P53),MAX(N46:P53)))</f>
        <v>-</v>
      </c>
      <c r="O55" s="834"/>
      <c r="P55" s="835"/>
    </row>
    <row r="56" spans="1:16" ht="15" customHeight="1">
      <c r="A56" s="111"/>
      <c r="B56" s="112"/>
      <c r="C56" s="112"/>
      <c r="D56" s="112"/>
      <c r="E56" s="740" t="s">
        <v>302</v>
      </c>
      <c r="F56" s="741"/>
      <c r="G56" s="741"/>
      <c r="H56" s="834" t="str">
        <f>IF(AND(E46="",E47="",E48="",E49="",E50="",E51="",E52="",E53=""),"-",MAX(ABS(E46),ABS(E47),ABS(E48),ABS(E49),ABS(E50),ABS(E51),ABS(E52),ABS(E53)))</f>
        <v>-</v>
      </c>
      <c r="I56" s="834"/>
      <c r="J56" s="835"/>
      <c r="K56" s="745" t="s">
        <v>302</v>
      </c>
      <c r="L56" s="741"/>
      <c r="M56" s="741"/>
      <c r="N56" s="834" t="str">
        <f>IF(AND(K46="",K47="",K48="",K49="",K50="",K51="",K52="",K53=""),"-",MAX(ABS(K46),ABS(K47),ABS(K48),ABS(K49),ABS(K50),ABS(K51),ABS(K52),ABS(K53)))</f>
        <v>-</v>
      </c>
      <c r="O56" s="834"/>
      <c r="P56" s="835"/>
    </row>
    <row r="57" spans="1:16" ht="15" customHeight="1" thickBot="1">
      <c r="A57" s="111"/>
      <c r="B57" s="112"/>
      <c r="C57" s="112"/>
      <c r="D57" s="112"/>
      <c r="E57" s="602" t="s">
        <v>274</v>
      </c>
      <c r="F57" s="603"/>
      <c r="G57" s="603"/>
      <c r="H57" s="748" t="str">
        <f>IF(E60="Nej","-",IF(AND(E46="",E47="",E48="",E49="",E50="",E51="",E52="",E53=""),"-",IF(H56&lt;=E58,"OK","IKKE OK")))</f>
        <v>-</v>
      </c>
      <c r="I57" s="749"/>
      <c r="J57" s="750"/>
      <c r="K57" s="751" t="s">
        <v>274</v>
      </c>
      <c r="L57" s="603"/>
      <c r="M57" s="603"/>
      <c r="N57" s="748" t="str">
        <f>IF(N56="-","-",(IF(E58&lt;=4,IF(N56&lt;=E58,"OK","IKKE OK"),(IF((AND(ABS(N56)&lt;=E58,ABS(N55)&lt;=4)),"OK","IKKE OK")))))</f>
        <v>-</v>
      </c>
      <c r="O57" s="749"/>
      <c r="P57" s="750"/>
    </row>
    <row r="58" spans="1:16" ht="15" customHeight="1">
      <c r="A58" s="621" t="s">
        <v>95</v>
      </c>
      <c r="B58" s="622"/>
      <c r="C58" s="622"/>
      <c r="D58" s="623"/>
      <c r="E58" s="626">
        <v>4</v>
      </c>
      <c r="F58" s="628" t="s">
        <v>93</v>
      </c>
      <c r="G58" s="713" t="s">
        <v>94</v>
      </c>
      <c r="H58" s="713"/>
      <c r="I58" s="713"/>
      <c r="J58" s="713"/>
      <c r="K58" s="713"/>
      <c r="L58" s="713"/>
      <c r="M58" s="713"/>
      <c r="N58" s="713"/>
      <c r="O58" s="713"/>
      <c r="P58" s="714"/>
    </row>
    <row r="59" spans="1:16" ht="15" customHeight="1" thickBot="1">
      <c r="A59" s="624"/>
      <c r="B59" s="625"/>
      <c r="C59" s="625"/>
      <c r="D59" s="385"/>
      <c r="E59" s="627"/>
      <c r="F59" s="629"/>
      <c r="G59" s="715"/>
      <c r="H59" s="715"/>
      <c r="I59" s="715"/>
      <c r="J59" s="715"/>
      <c r="K59" s="715"/>
      <c r="L59" s="715"/>
      <c r="M59" s="715"/>
      <c r="N59" s="715"/>
      <c r="O59" s="715"/>
      <c r="P59" s="716"/>
    </row>
    <row r="60" spans="1:16" ht="15" customHeight="1">
      <c r="A60" s="599" t="str">
        <f>IF(E43="Baseline","Skal værdier indsat under Baseline evalueres (Ja/Nej)?","Skal værdier for støj indsat under Modtagekontrol / Baseline evalueres (Ja/Nej)?")</f>
        <v>Skal værdier for støj indsat under Modtagekontrol / Baseline evalueres (Ja/Nej)?</v>
      </c>
      <c r="B60" s="600"/>
      <c r="C60" s="600"/>
      <c r="D60" s="601"/>
      <c r="E60" s="605" t="s">
        <v>271</v>
      </c>
      <c r="F60" s="606"/>
      <c r="G60" s="607"/>
      <c r="H60" s="2"/>
      <c r="I60" s="2"/>
      <c r="J60" s="2"/>
      <c r="K60" s="2"/>
      <c r="L60" s="2"/>
      <c r="M60" s="2"/>
      <c r="N60" s="2"/>
      <c r="O60" s="2"/>
      <c r="P60" s="2"/>
    </row>
    <row r="61" spans="1:16" ht="15" customHeight="1" thickBot="1">
      <c r="A61" s="602"/>
      <c r="B61" s="603"/>
      <c r="C61" s="603"/>
      <c r="D61" s="604"/>
      <c r="E61" s="608"/>
      <c r="F61" s="609"/>
      <c r="G61" s="610"/>
      <c r="H61" s="2"/>
      <c r="I61" s="2"/>
      <c r="J61" s="2"/>
      <c r="K61" s="2"/>
      <c r="L61" s="2"/>
      <c r="M61" s="2"/>
      <c r="N61" s="2"/>
      <c r="O61" s="2"/>
      <c r="P61" s="2"/>
    </row>
    <row r="62" ht="15" customHeight="1"/>
    <row r="63" ht="15" customHeight="1" thickBot="1"/>
    <row r="64" spans="1:19" ht="15" customHeight="1">
      <c r="A64" s="871" t="s">
        <v>43</v>
      </c>
      <c r="B64" s="872"/>
      <c r="C64" s="872"/>
      <c r="D64" s="872"/>
      <c r="E64" s="872"/>
      <c r="F64" s="872"/>
      <c r="G64" s="872"/>
      <c r="H64" s="872"/>
      <c r="I64" s="872"/>
      <c r="J64" s="872"/>
      <c r="K64" s="872"/>
      <c r="L64" s="872"/>
      <c r="M64" s="872"/>
      <c r="N64" s="872"/>
      <c r="O64" s="872"/>
      <c r="P64" s="872"/>
      <c r="Q64" s="872"/>
      <c r="R64" s="872"/>
      <c r="S64" s="873"/>
    </row>
    <row r="65" spans="1:19" ht="15" customHeight="1">
      <c r="A65" s="877"/>
      <c r="B65" s="878"/>
      <c r="C65" s="878"/>
      <c r="D65" s="878"/>
      <c r="E65" s="878"/>
      <c r="F65" s="878"/>
      <c r="G65" s="878"/>
      <c r="H65" s="878"/>
      <c r="I65" s="878"/>
      <c r="J65" s="878"/>
      <c r="K65" s="878"/>
      <c r="L65" s="878"/>
      <c r="M65" s="878"/>
      <c r="N65" s="878"/>
      <c r="O65" s="878"/>
      <c r="P65" s="878"/>
      <c r="Q65" s="878"/>
      <c r="R65" s="878"/>
      <c r="S65" s="879"/>
    </row>
    <row r="66" spans="1:19" ht="15" customHeight="1">
      <c r="A66" s="877"/>
      <c r="B66" s="878"/>
      <c r="C66" s="878"/>
      <c r="D66" s="878"/>
      <c r="E66" s="878"/>
      <c r="F66" s="878"/>
      <c r="G66" s="878"/>
      <c r="H66" s="878"/>
      <c r="I66" s="878"/>
      <c r="J66" s="878"/>
      <c r="K66" s="878"/>
      <c r="L66" s="878"/>
      <c r="M66" s="878"/>
      <c r="N66" s="878"/>
      <c r="O66" s="878"/>
      <c r="P66" s="878"/>
      <c r="Q66" s="878"/>
      <c r="R66" s="878"/>
      <c r="S66" s="879"/>
    </row>
    <row r="67" spans="1:19" ht="15" customHeight="1">
      <c r="A67" s="877"/>
      <c r="B67" s="878"/>
      <c r="C67" s="878"/>
      <c r="D67" s="878"/>
      <c r="E67" s="878"/>
      <c r="F67" s="878"/>
      <c r="G67" s="878"/>
      <c r="H67" s="878"/>
      <c r="I67" s="878"/>
      <c r="J67" s="878"/>
      <c r="K67" s="878"/>
      <c r="L67" s="878"/>
      <c r="M67" s="878"/>
      <c r="N67" s="878"/>
      <c r="O67" s="878"/>
      <c r="P67" s="878"/>
      <c r="Q67" s="878"/>
      <c r="R67" s="878"/>
      <c r="S67" s="879"/>
    </row>
    <row r="68" spans="1:19" ht="15" customHeight="1">
      <c r="A68" s="877"/>
      <c r="B68" s="878"/>
      <c r="C68" s="878"/>
      <c r="D68" s="878"/>
      <c r="E68" s="878"/>
      <c r="F68" s="878"/>
      <c r="G68" s="878"/>
      <c r="H68" s="878"/>
      <c r="I68" s="878"/>
      <c r="J68" s="878"/>
      <c r="K68" s="878"/>
      <c r="L68" s="878"/>
      <c r="M68" s="878"/>
      <c r="N68" s="878"/>
      <c r="O68" s="878"/>
      <c r="P68" s="878"/>
      <c r="Q68" s="878"/>
      <c r="R68" s="878"/>
      <c r="S68" s="879"/>
    </row>
    <row r="69" spans="1:19" ht="15" customHeight="1">
      <c r="A69" s="877"/>
      <c r="B69" s="878"/>
      <c r="C69" s="878"/>
      <c r="D69" s="878"/>
      <c r="E69" s="878"/>
      <c r="F69" s="878"/>
      <c r="G69" s="878"/>
      <c r="H69" s="878"/>
      <c r="I69" s="878"/>
      <c r="J69" s="878"/>
      <c r="K69" s="878"/>
      <c r="L69" s="878"/>
      <c r="M69" s="878"/>
      <c r="N69" s="878"/>
      <c r="O69" s="878"/>
      <c r="P69" s="878"/>
      <c r="Q69" s="878"/>
      <c r="R69" s="878"/>
      <c r="S69" s="879"/>
    </row>
    <row r="70" spans="1:19" ht="12.75" thickBot="1">
      <c r="A70" s="883"/>
      <c r="B70" s="884"/>
      <c r="C70" s="884"/>
      <c r="D70" s="884"/>
      <c r="E70" s="884"/>
      <c r="F70" s="884"/>
      <c r="G70" s="884"/>
      <c r="H70" s="884"/>
      <c r="I70" s="884"/>
      <c r="J70" s="884"/>
      <c r="K70" s="884"/>
      <c r="L70" s="884"/>
      <c r="M70" s="884"/>
      <c r="N70" s="884"/>
      <c r="O70" s="884"/>
      <c r="P70" s="884"/>
      <c r="Q70" s="884"/>
      <c r="R70" s="884"/>
      <c r="S70" s="885"/>
    </row>
    <row r="71" spans="1:17" ht="12.75" thickBot="1">
      <c r="A71" s="2"/>
      <c r="B71" s="2"/>
      <c r="C71" s="2"/>
      <c r="D71" s="2"/>
      <c r="E71" s="2"/>
      <c r="F71" s="2"/>
      <c r="G71" s="2"/>
      <c r="H71" s="2"/>
      <c r="I71" s="2"/>
      <c r="J71" s="2"/>
      <c r="K71" s="2"/>
      <c r="L71" s="2"/>
      <c r="M71" s="2"/>
      <c r="N71" s="2"/>
      <c r="O71" s="2"/>
      <c r="P71" s="2"/>
      <c r="Q71" s="2"/>
    </row>
    <row r="72" spans="1:19" ht="13.5" thickBot="1">
      <c r="A72" s="880" t="s">
        <v>62</v>
      </c>
      <c r="B72" s="881"/>
      <c r="C72" s="881"/>
      <c r="D72" s="881"/>
      <c r="E72" s="881"/>
      <c r="F72" s="881"/>
      <c r="G72" s="881"/>
      <c r="H72" s="881"/>
      <c r="I72" s="881"/>
      <c r="J72" s="881"/>
      <c r="K72" s="881"/>
      <c r="L72" s="881"/>
      <c r="M72" s="881"/>
      <c r="N72" s="881"/>
      <c r="O72" s="881"/>
      <c r="P72" s="881"/>
      <c r="Q72" s="881"/>
      <c r="R72" s="881"/>
      <c r="S72" s="882"/>
    </row>
    <row r="73" spans="1:19" ht="15.75" thickBot="1">
      <c r="A73" s="886" t="s">
        <v>80</v>
      </c>
      <c r="B73" s="887"/>
      <c r="C73" s="887"/>
      <c r="D73" s="887"/>
      <c r="E73" s="887"/>
      <c r="F73" s="887"/>
      <c r="G73" s="887"/>
      <c r="H73" s="887"/>
      <c r="I73" s="887"/>
      <c r="J73" s="887"/>
      <c r="K73" s="887"/>
      <c r="L73" s="887"/>
      <c r="M73" s="887"/>
      <c r="N73" s="887"/>
      <c r="O73" s="887"/>
      <c r="P73" s="887"/>
      <c r="Q73" s="887"/>
      <c r="R73" s="887"/>
      <c r="S73" s="888"/>
    </row>
    <row r="74" spans="1:19" ht="12">
      <c r="A74" s="889"/>
      <c r="B74" s="890"/>
      <c r="C74" s="890"/>
      <c r="D74" s="890"/>
      <c r="E74" s="890"/>
      <c r="F74" s="890"/>
      <c r="G74" s="890"/>
      <c r="H74" s="890"/>
      <c r="I74" s="890"/>
      <c r="J74" s="890"/>
      <c r="K74" s="890"/>
      <c r="L74" s="890"/>
      <c r="M74" s="890"/>
      <c r="N74" s="890"/>
      <c r="O74" s="890"/>
      <c r="P74" s="890"/>
      <c r="Q74" s="890"/>
      <c r="R74" s="890"/>
      <c r="S74" s="891"/>
    </row>
    <row r="75" spans="1:19" ht="12">
      <c r="A75" s="877"/>
      <c r="B75" s="878"/>
      <c r="C75" s="878"/>
      <c r="D75" s="878"/>
      <c r="E75" s="878"/>
      <c r="F75" s="878"/>
      <c r="G75" s="878"/>
      <c r="H75" s="878"/>
      <c r="I75" s="878"/>
      <c r="J75" s="878"/>
      <c r="K75" s="878"/>
      <c r="L75" s="878"/>
      <c r="M75" s="878"/>
      <c r="N75" s="878"/>
      <c r="O75" s="878"/>
      <c r="P75" s="878"/>
      <c r="Q75" s="878"/>
      <c r="R75" s="878"/>
      <c r="S75" s="879"/>
    </row>
    <row r="76" spans="1:19" ht="12">
      <c r="A76" s="877"/>
      <c r="B76" s="878"/>
      <c r="C76" s="878"/>
      <c r="D76" s="878"/>
      <c r="E76" s="878"/>
      <c r="F76" s="878"/>
      <c r="G76" s="878"/>
      <c r="H76" s="878"/>
      <c r="I76" s="878"/>
      <c r="J76" s="878"/>
      <c r="K76" s="878"/>
      <c r="L76" s="878"/>
      <c r="M76" s="878"/>
      <c r="N76" s="878"/>
      <c r="O76" s="878"/>
      <c r="P76" s="878"/>
      <c r="Q76" s="878"/>
      <c r="R76" s="878"/>
      <c r="S76" s="879"/>
    </row>
    <row r="77" spans="1:19" ht="12">
      <c r="A77" s="877"/>
      <c r="B77" s="878"/>
      <c r="C77" s="878"/>
      <c r="D77" s="878"/>
      <c r="E77" s="878"/>
      <c r="F77" s="878"/>
      <c r="G77" s="878"/>
      <c r="H77" s="878"/>
      <c r="I77" s="878"/>
      <c r="J77" s="878"/>
      <c r="K77" s="878"/>
      <c r="L77" s="878"/>
      <c r="M77" s="878"/>
      <c r="N77" s="878"/>
      <c r="O77" s="878"/>
      <c r="P77" s="878"/>
      <c r="Q77" s="878"/>
      <c r="R77" s="878"/>
      <c r="S77" s="879"/>
    </row>
    <row r="78" spans="1:19" ht="12">
      <c r="A78" s="877"/>
      <c r="B78" s="878"/>
      <c r="C78" s="878"/>
      <c r="D78" s="878"/>
      <c r="E78" s="878"/>
      <c r="F78" s="878"/>
      <c r="G78" s="878"/>
      <c r="H78" s="878"/>
      <c r="I78" s="878"/>
      <c r="J78" s="878"/>
      <c r="K78" s="878"/>
      <c r="L78" s="878"/>
      <c r="M78" s="878"/>
      <c r="N78" s="878"/>
      <c r="O78" s="878"/>
      <c r="P78" s="878"/>
      <c r="Q78" s="878"/>
      <c r="R78" s="878"/>
      <c r="S78" s="879"/>
    </row>
    <row r="79" spans="1:19" ht="12.75" thickBot="1">
      <c r="A79" s="883"/>
      <c r="B79" s="884"/>
      <c r="C79" s="884"/>
      <c r="D79" s="884"/>
      <c r="E79" s="884"/>
      <c r="F79" s="884"/>
      <c r="G79" s="884"/>
      <c r="H79" s="884"/>
      <c r="I79" s="884"/>
      <c r="J79" s="884"/>
      <c r="K79" s="884"/>
      <c r="L79" s="884"/>
      <c r="M79" s="884"/>
      <c r="N79" s="884"/>
      <c r="O79" s="884"/>
      <c r="P79" s="884"/>
      <c r="Q79" s="884"/>
      <c r="R79" s="884"/>
      <c r="S79" s="885"/>
    </row>
    <row r="80" ht="12.75" customHeight="1"/>
  </sheetData>
  <sheetProtection sheet="1"/>
  <mergeCells count="147">
    <mergeCell ref="V5:X5"/>
    <mergeCell ref="A78:S78"/>
    <mergeCell ref="A79:S79"/>
    <mergeCell ref="E57:G57"/>
    <mergeCell ref="E20:K20"/>
    <mergeCell ref="A69:S69"/>
    <mergeCell ref="E54:J55"/>
    <mergeCell ref="A73:S73"/>
    <mergeCell ref="A74:S74"/>
    <mergeCell ref="A75:S75"/>
    <mergeCell ref="A76:S76"/>
    <mergeCell ref="A77:S77"/>
    <mergeCell ref="A65:S65"/>
    <mergeCell ref="A66:S66"/>
    <mergeCell ref="A67:S67"/>
    <mergeCell ref="A68:S68"/>
    <mergeCell ref="A72:S72"/>
    <mergeCell ref="A70:S70"/>
    <mergeCell ref="A64:S64"/>
    <mergeCell ref="E15:K15"/>
    <mergeCell ref="E16:K16"/>
    <mergeCell ref="E17:K17"/>
    <mergeCell ref="E18:K18"/>
    <mergeCell ref="E19:K19"/>
    <mergeCell ref="E21:K21"/>
    <mergeCell ref="E22:K22"/>
    <mergeCell ref="E23:K23"/>
    <mergeCell ref="E24:K24"/>
    <mergeCell ref="E25:K25"/>
    <mergeCell ref="E26:K26"/>
    <mergeCell ref="E39:K39"/>
    <mergeCell ref="E40:K40"/>
    <mergeCell ref="E28:K28"/>
    <mergeCell ref="A40:D40"/>
    <mergeCell ref="A39:D39"/>
    <mergeCell ref="E30:K30"/>
    <mergeCell ref="E31:K31"/>
    <mergeCell ref="E32:K32"/>
    <mergeCell ref="E48:J48"/>
    <mergeCell ref="A37:D37"/>
    <mergeCell ref="A36:D36"/>
    <mergeCell ref="A35:D35"/>
    <mergeCell ref="A34:D34"/>
    <mergeCell ref="E49:J49"/>
    <mergeCell ref="A60:D61"/>
    <mergeCell ref="E60:G61"/>
    <mergeCell ref="A43:D45"/>
    <mergeCell ref="E34:K34"/>
    <mergeCell ref="E35:K35"/>
    <mergeCell ref="E36:K36"/>
    <mergeCell ref="E37:K37"/>
    <mergeCell ref="E38:K38"/>
    <mergeCell ref="A38:D38"/>
    <mergeCell ref="K45:M45"/>
    <mergeCell ref="A32:D32"/>
    <mergeCell ref="A31:D31"/>
    <mergeCell ref="A30:D30"/>
    <mergeCell ref="A29:D29"/>
    <mergeCell ref="A28:D28"/>
    <mergeCell ref="A27:D27"/>
    <mergeCell ref="A26:D26"/>
    <mergeCell ref="A8:X9"/>
    <mergeCell ref="A11:C11"/>
    <mergeCell ref="D11:E11"/>
    <mergeCell ref="F11:I11"/>
    <mergeCell ref="A25:D25"/>
    <mergeCell ref="A24:D24"/>
    <mergeCell ref="A23:D23"/>
    <mergeCell ref="A22:D22"/>
    <mergeCell ref="A21:D21"/>
    <mergeCell ref="A20:D20"/>
    <mergeCell ref="A7:C7"/>
    <mergeCell ref="D7:H7"/>
    <mergeCell ref="I7:J7"/>
    <mergeCell ref="K7:L7"/>
    <mergeCell ref="M7:O7"/>
    <mergeCell ref="A19:D19"/>
    <mergeCell ref="A18:D18"/>
    <mergeCell ref="A17:D17"/>
    <mergeCell ref="A16:D16"/>
    <mergeCell ref="A15:D15"/>
    <mergeCell ref="S5:U5"/>
    <mergeCell ref="A1:C3"/>
    <mergeCell ref="D1:L2"/>
    <mergeCell ref="M1:X2"/>
    <mergeCell ref="D3:L3"/>
    <mergeCell ref="M3:X3"/>
    <mergeCell ref="A4:L4"/>
    <mergeCell ref="M4:O4"/>
    <mergeCell ref="P4:X4"/>
    <mergeCell ref="A5:L6"/>
    <mergeCell ref="N45:P45"/>
    <mergeCell ref="E43:J44"/>
    <mergeCell ref="M5:N5"/>
    <mergeCell ref="P5:Q5"/>
    <mergeCell ref="E27:K27"/>
    <mergeCell ref="E29:K29"/>
    <mergeCell ref="J11:L11"/>
    <mergeCell ref="M6:O6"/>
    <mergeCell ref="P6:X6"/>
    <mergeCell ref="P7:X7"/>
    <mergeCell ref="E56:G56"/>
    <mergeCell ref="H56:J56"/>
    <mergeCell ref="K43:P44"/>
    <mergeCell ref="E45:J45"/>
    <mergeCell ref="E46:J46"/>
    <mergeCell ref="K54:P54"/>
    <mergeCell ref="K56:M56"/>
    <mergeCell ref="N56:P56"/>
    <mergeCell ref="E47:J47"/>
    <mergeCell ref="K57:M57"/>
    <mergeCell ref="N57:P57"/>
    <mergeCell ref="A58:D59"/>
    <mergeCell ref="E58:E59"/>
    <mergeCell ref="F58:F59"/>
    <mergeCell ref="G58:P59"/>
    <mergeCell ref="H57:J57"/>
    <mergeCell ref="E50:J50"/>
    <mergeCell ref="E51:J51"/>
    <mergeCell ref="E52:J52"/>
    <mergeCell ref="E53:J53"/>
    <mergeCell ref="N53:P53"/>
    <mergeCell ref="K55:M55"/>
    <mergeCell ref="N55:P55"/>
    <mergeCell ref="K52:M52"/>
    <mergeCell ref="K53:M53"/>
    <mergeCell ref="N52:P52"/>
    <mergeCell ref="N46:P46"/>
    <mergeCell ref="N47:P47"/>
    <mergeCell ref="N48:P48"/>
    <mergeCell ref="N49:P49"/>
    <mergeCell ref="N50:P50"/>
    <mergeCell ref="N51:P51"/>
    <mergeCell ref="K46:M46"/>
    <mergeCell ref="K47:M47"/>
    <mergeCell ref="K48:M48"/>
    <mergeCell ref="K49:M49"/>
    <mergeCell ref="K50:M50"/>
    <mergeCell ref="K51:M51"/>
    <mergeCell ref="A51:D51"/>
    <mergeCell ref="A50:D50"/>
    <mergeCell ref="A53:D53"/>
    <mergeCell ref="A52:D52"/>
    <mergeCell ref="A47:D47"/>
    <mergeCell ref="A46:D46"/>
    <mergeCell ref="A49:D49"/>
    <mergeCell ref="A48:D48"/>
  </mergeCells>
  <conditionalFormatting sqref="N57:P57">
    <cfRule type="cellIs" priority="4" dxfId="5" operator="equal" stopIfTrue="1">
      <formula>"IKKE OK"</formula>
    </cfRule>
    <cfRule type="cellIs" priority="5" dxfId="6" operator="equal" stopIfTrue="1">
      <formula>"OK"</formula>
    </cfRule>
  </conditionalFormatting>
  <conditionalFormatting sqref="H57:J57">
    <cfRule type="cellIs" priority="2" dxfId="6" operator="equal" stopIfTrue="1">
      <formula>"OK"</formula>
    </cfRule>
    <cfRule type="cellIs" priority="3" dxfId="5" operator="equal" stopIfTrue="1">
      <formula>"IKKE OK"</formula>
    </cfRule>
  </conditionalFormatting>
  <conditionalFormatting sqref="M1:X2">
    <cfRule type="cellIs" priority="1" dxfId="0" operator="equal" stopIfTrue="1">
      <formula>""</formula>
    </cfRule>
  </conditionalFormatting>
  <dataValidations count="2">
    <dataValidation type="list" allowBlank="1" showInputMessage="1" showErrorMessage="1" sqref="E60:G61">
      <formula1>"Ja,Nej"</formula1>
    </dataValidation>
    <dataValidation type="list" allowBlank="1" showInputMessage="1" showErrorMessage="1" sqref="E58">
      <formula1>"1,2,3,4,5,6,7,8,9,10,11,12,13,14,15,16,17,18,19,20"</formula1>
    </dataValidation>
  </dataValidation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3" tint="0.7999799847602844"/>
  </sheetPr>
  <dimension ref="A1:CO65"/>
  <sheetViews>
    <sheetView zoomScalePageLayoutView="0" workbookViewId="0" topLeftCell="A1">
      <selection activeCell="E45" sqref="E45:H45"/>
    </sheetView>
  </sheetViews>
  <sheetFormatPr defaultColWidth="9.140625" defaultRowHeight="12.75"/>
  <cols>
    <col min="1" max="4" width="11.57421875" style="0" customWidth="1"/>
    <col min="5" max="7" width="6.7109375" style="0" customWidth="1"/>
    <col min="8" max="8" width="13.8515625" style="0" customWidth="1"/>
    <col min="9" max="9" width="3.8515625" style="0" customWidth="1"/>
    <col min="10" max="10" width="4.140625" style="0" customWidth="1"/>
    <col min="11" max="11" width="13.8515625" style="0" customWidth="1"/>
    <col min="13" max="13" width="3.28125" style="0" customWidth="1"/>
    <col min="14" max="14" width="6.7109375" style="0" customWidth="1"/>
    <col min="15" max="15" width="16.28125" style="0" customWidth="1"/>
    <col min="16" max="16" width="8.28125" style="0" customWidth="1"/>
    <col min="17" max="17" width="6.140625" style="0" customWidth="1"/>
    <col min="18" max="18" width="25.00390625" style="0" customWidth="1"/>
    <col min="19" max="20" width="9.7109375" style="0" customWidth="1"/>
    <col min="21" max="21" width="8.8515625" style="0" customWidth="1"/>
    <col min="22" max="22" width="3.28125" style="0" customWidth="1"/>
    <col min="23" max="24" width="8.8515625" style="0" customWidth="1"/>
    <col min="26" max="26" width="8.8515625" style="0" customWidth="1"/>
    <col min="31" max="31" width="3.28125" style="0" customWidth="1"/>
    <col min="40" max="40" width="3.28125" style="0" customWidth="1"/>
    <col min="49" max="49" width="3.28125" style="0" customWidth="1"/>
    <col min="58" max="58" width="3.28125" style="0" customWidth="1"/>
    <col min="67" max="67" width="3.28125" style="0" customWidth="1"/>
    <col min="76" max="76" width="3.28125" style="0" customWidth="1"/>
    <col min="85" max="85" width="3.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IF(Oplysningsside!I54="",IF(Oplysningsside!I48="","",Oplysningsside!I48),Oplysningsside!I54)</f>
      </c>
      <c r="P5" s="453" t="s">
        <v>204</v>
      </c>
      <c r="Q5" s="450"/>
      <c r="R5" s="128" t="s">
        <v>205</v>
      </c>
      <c r="S5" s="301" t="s">
        <v>203</v>
      </c>
      <c r="T5" s="302"/>
      <c r="U5" s="302"/>
      <c r="V5" s="450">
        <f>IF(Oplysningsside!O54="",IF(Oplysningsside!O48="","",Oplysningsside!O48),Oplysningsside!O54)</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131</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92" ht="30.75" customHeight="1" thickBot="1">
      <c r="A14" s="20" t="s">
        <v>60</v>
      </c>
      <c r="B14" s="21"/>
      <c r="C14" s="21"/>
      <c r="D14" s="21"/>
      <c r="E14" s="15"/>
      <c r="F14" s="15"/>
      <c r="G14" s="15"/>
      <c r="H14" s="15"/>
      <c r="I14" s="15"/>
      <c r="J14" s="15"/>
      <c r="K14" s="15"/>
      <c r="L14" s="21"/>
      <c r="M14" s="26"/>
      <c r="N14" s="21"/>
      <c r="O14" s="21"/>
      <c r="P14" s="21"/>
      <c r="Q14" s="21"/>
      <c r="R14" s="21"/>
      <c r="S14" s="21"/>
      <c r="T14" s="21"/>
      <c r="U14" s="22"/>
      <c r="V14" s="26"/>
      <c r="W14" s="21"/>
      <c r="X14" s="21"/>
      <c r="Y14" s="21"/>
      <c r="Z14" s="21"/>
      <c r="AA14" s="21"/>
      <c r="AB14" s="21"/>
      <c r="AC14" s="21"/>
      <c r="AD14" s="22"/>
      <c r="AE14" s="26"/>
      <c r="AF14" s="21"/>
      <c r="AG14" s="21"/>
      <c r="AH14" s="21"/>
      <c r="AI14" s="21"/>
      <c r="AJ14" s="21"/>
      <c r="AK14" s="21"/>
      <c r="AL14" s="21"/>
      <c r="AM14" s="22"/>
      <c r="AN14" s="26"/>
      <c r="AO14" s="21"/>
      <c r="AP14" s="21"/>
      <c r="AQ14" s="21"/>
      <c r="AR14" s="21"/>
      <c r="AS14" s="21"/>
      <c r="AT14" s="21"/>
      <c r="AU14" s="21"/>
      <c r="AV14" s="22"/>
      <c r="AW14" s="26"/>
      <c r="AX14" s="21"/>
      <c r="AY14" s="21"/>
      <c r="AZ14" s="21"/>
      <c r="BA14" s="21"/>
      <c r="BB14" s="21"/>
      <c r="BC14" s="21"/>
      <c r="BD14" s="21"/>
      <c r="BE14" s="22"/>
      <c r="BF14" s="26"/>
      <c r="BG14" s="21"/>
      <c r="BH14" s="21"/>
      <c r="BI14" s="21"/>
      <c r="BJ14" s="21"/>
      <c r="BK14" s="21"/>
      <c r="BL14" s="21"/>
      <c r="BM14" s="21"/>
      <c r="BN14" s="22"/>
      <c r="BO14" s="26"/>
      <c r="BP14" s="21"/>
      <c r="BQ14" s="21"/>
      <c r="BR14" s="21"/>
      <c r="BS14" s="21"/>
      <c r="BT14" s="21"/>
      <c r="BU14" s="21"/>
      <c r="BV14" s="21"/>
      <c r="BW14" s="22"/>
      <c r="BX14" s="26"/>
      <c r="BY14" s="21"/>
      <c r="BZ14" s="21"/>
      <c r="CA14" s="21"/>
      <c r="CB14" s="21"/>
      <c r="CC14" s="21"/>
      <c r="CD14" s="21"/>
      <c r="CE14" s="21"/>
      <c r="CF14" s="22"/>
      <c r="CG14" s="26"/>
      <c r="CH14" s="21"/>
      <c r="CI14" s="21"/>
      <c r="CJ14" s="21"/>
      <c r="CK14" s="21"/>
      <c r="CL14" s="21"/>
      <c r="CM14" s="21"/>
      <c r="CN14" s="22"/>
    </row>
    <row r="15" spans="1:92" ht="15" customHeight="1">
      <c r="A15" s="864" t="s">
        <v>51</v>
      </c>
      <c r="B15" s="865"/>
      <c r="C15" s="865"/>
      <c r="D15" s="933"/>
      <c r="E15" s="859">
        <v>1</v>
      </c>
      <c r="F15" s="860"/>
      <c r="G15" s="860"/>
      <c r="H15" s="860"/>
      <c r="I15" s="860"/>
      <c r="J15" s="860"/>
      <c r="K15" s="861"/>
      <c r="M15" s="27"/>
      <c r="N15" s="917">
        <v>2</v>
      </c>
      <c r="O15" s="918"/>
      <c r="P15" s="918"/>
      <c r="Q15" s="918"/>
      <c r="R15" s="918"/>
      <c r="S15" s="918"/>
      <c r="T15" s="919"/>
      <c r="V15" s="27"/>
      <c r="W15" s="917">
        <v>3</v>
      </c>
      <c r="X15" s="918"/>
      <c r="Y15" s="918"/>
      <c r="Z15" s="918"/>
      <c r="AA15" s="918"/>
      <c r="AB15" s="918"/>
      <c r="AC15" s="919"/>
      <c r="AE15" s="27"/>
      <c r="AF15" s="917">
        <v>4</v>
      </c>
      <c r="AG15" s="918"/>
      <c r="AH15" s="918"/>
      <c r="AI15" s="918"/>
      <c r="AJ15" s="918"/>
      <c r="AK15" s="918"/>
      <c r="AL15" s="919"/>
      <c r="AN15" s="27"/>
      <c r="AO15" s="917">
        <v>5</v>
      </c>
      <c r="AP15" s="918"/>
      <c r="AQ15" s="918"/>
      <c r="AR15" s="918"/>
      <c r="AS15" s="918"/>
      <c r="AT15" s="918"/>
      <c r="AU15" s="919"/>
      <c r="AW15" s="27"/>
      <c r="AX15" s="917">
        <v>6</v>
      </c>
      <c r="AY15" s="918"/>
      <c r="AZ15" s="918"/>
      <c r="BA15" s="918"/>
      <c r="BB15" s="918"/>
      <c r="BC15" s="918"/>
      <c r="BD15" s="919"/>
      <c r="BF15" s="27"/>
      <c r="BG15" s="917">
        <v>7</v>
      </c>
      <c r="BH15" s="918"/>
      <c r="BI15" s="918"/>
      <c r="BJ15" s="918"/>
      <c r="BK15" s="918"/>
      <c r="BL15" s="918"/>
      <c r="BM15" s="919"/>
      <c r="BO15" s="27"/>
      <c r="BP15" s="917">
        <v>8</v>
      </c>
      <c r="BQ15" s="918"/>
      <c r="BR15" s="918"/>
      <c r="BS15" s="918"/>
      <c r="BT15" s="918"/>
      <c r="BU15" s="918"/>
      <c r="BV15" s="919"/>
      <c r="BX15" s="27"/>
      <c r="BY15" s="917">
        <v>9</v>
      </c>
      <c r="BZ15" s="918"/>
      <c r="CA15" s="918"/>
      <c r="CB15" s="918"/>
      <c r="CC15" s="918"/>
      <c r="CD15" s="918"/>
      <c r="CE15" s="919"/>
      <c r="CG15" s="27"/>
      <c r="CH15" s="917">
        <v>10</v>
      </c>
      <c r="CI15" s="918"/>
      <c r="CJ15" s="918"/>
      <c r="CK15" s="918"/>
      <c r="CL15" s="918"/>
      <c r="CM15" s="918"/>
      <c r="CN15" s="919"/>
    </row>
    <row r="16" spans="1:92" ht="15" customHeight="1">
      <c r="A16" s="788" t="s">
        <v>1</v>
      </c>
      <c r="B16" s="789"/>
      <c r="C16" s="789"/>
      <c r="D16" s="790"/>
      <c r="E16" s="767"/>
      <c r="F16" s="768"/>
      <c r="G16" s="768"/>
      <c r="H16" s="768"/>
      <c r="I16" s="768"/>
      <c r="J16" s="768"/>
      <c r="K16" s="769"/>
      <c r="M16" s="27"/>
      <c r="N16" s="911"/>
      <c r="O16" s="912"/>
      <c r="P16" s="912"/>
      <c r="Q16" s="912"/>
      <c r="R16" s="912"/>
      <c r="S16" s="912"/>
      <c r="T16" s="913"/>
      <c r="V16" s="27"/>
      <c r="W16" s="911"/>
      <c r="X16" s="912"/>
      <c r="Y16" s="912"/>
      <c r="Z16" s="912"/>
      <c r="AA16" s="912"/>
      <c r="AB16" s="912"/>
      <c r="AC16" s="913"/>
      <c r="AE16" s="27"/>
      <c r="AF16" s="911"/>
      <c r="AG16" s="912"/>
      <c r="AH16" s="912"/>
      <c r="AI16" s="912"/>
      <c r="AJ16" s="912"/>
      <c r="AK16" s="912"/>
      <c r="AL16" s="913"/>
      <c r="AN16" s="27"/>
      <c r="AO16" s="911"/>
      <c r="AP16" s="912"/>
      <c r="AQ16" s="912"/>
      <c r="AR16" s="912"/>
      <c r="AS16" s="912"/>
      <c r="AT16" s="912"/>
      <c r="AU16" s="913"/>
      <c r="AW16" s="27"/>
      <c r="AX16" s="911"/>
      <c r="AY16" s="912"/>
      <c r="AZ16" s="912"/>
      <c r="BA16" s="912"/>
      <c r="BB16" s="912"/>
      <c r="BC16" s="912"/>
      <c r="BD16" s="913"/>
      <c r="BF16" s="27"/>
      <c r="BG16" s="911"/>
      <c r="BH16" s="912"/>
      <c r="BI16" s="912"/>
      <c r="BJ16" s="912"/>
      <c r="BK16" s="912"/>
      <c r="BL16" s="912"/>
      <c r="BM16" s="913"/>
      <c r="BO16" s="27"/>
      <c r="BP16" s="911"/>
      <c r="BQ16" s="912"/>
      <c r="BR16" s="912"/>
      <c r="BS16" s="912"/>
      <c r="BT16" s="912"/>
      <c r="BU16" s="912"/>
      <c r="BV16" s="913"/>
      <c r="BX16" s="27"/>
      <c r="BY16" s="911"/>
      <c r="BZ16" s="912"/>
      <c r="CA16" s="912"/>
      <c r="CB16" s="912"/>
      <c r="CC16" s="912"/>
      <c r="CD16" s="912"/>
      <c r="CE16" s="913"/>
      <c r="CG16" s="27"/>
      <c r="CH16" s="911"/>
      <c r="CI16" s="912"/>
      <c r="CJ16" s="912"/>
      <c r="CK16" s="912"/>
      <c r="CL16" s="912"/>
      <c r="CM16" s="912"/>
      <c r="CN16" s="913"/>
    </row>
    <row r="17" spans="1:92" ht="15" customHeight="1">
      <c r="A17" s="788" t="s">
        <v>16</v>
      </c>
      <c r="B17" s="789"/>
      <c r="C17" s="789"/>
      <c r="D17" s="790"/>
      <c r="E17" s="767"/>
      <c r="F17" s="768"/>
      <c r="G17" s="768"/>
      <c r="H17" s="768"/>
      <c r="I17" s="768"/>
      <c r="J17" s="768"/>
      <c r="K17" s="769"/>
      <c r="M17" s="27"/>
      <c r="N17" s="911"/>
      <c r="O17" s="912"/>
      <c r="P17" s="912"/>
      <c r="Q17" s="912"/>
      <c r="R17" s="912"/>
      <c r="S17" s="912"/>
      <c r="T17" s="913"/>
      <c r="V17" s="27"/>
      <c r="W17" s="911"/>
      <c r="X17" s="912"/>
      <c r="Y17" s="912"/>
      <c r="Z17" s="912"/>
      <c r="AA17" s="912"/>
      <c r="AB17" s="912"/>
      <c r="AC17" s="913"/>
      <c r="AE17" s="27"/>
      <c r="AF17" s="911"/>
      <c r="AG17" s="912"/>
      <c r="AH17" s="912"/>
      <c r="AI17" s="912"/>
      <c r="AJ17" s="912"/>
      <c r="AK17" s="912"/>
      <c r="AL17" s="913"/>
      <c r="AN17" s="27"/>
      <c r="AO17" s="911"/>
      <c r="AP17" s="912"/>
      <c r="AQ17" s="912"/>
      <c r="AR17" s="912"/>
      <c r="AS17" s="912"/>
      <c r="AT17" s="912"/>
      <c r="AU17" s="913"/>
      <c r="AW17" s="27"/>
      <c r="AX17" s="911"/>
      <c r="AY17" s="912"/>
      <c r="AZ17" s="912"/>
      <c r="BA17" s="912"/>
      <c r="BB17" s="912"/>
      <c r="BC17" s="912"/>
      <c r="BD17" s="913"/>
      <c r="BF17" s="27"/>
      <c r="BG17" s="911"/>
      <c r="BH17" s="912"/>
      <c r="BI17" s="912"/>
      <c r="BJ17" s="912"/>
      <c r="BK17" s="912"/>
      <c r="BL17" s="912"/>
      <c r="BM17" s="913"/>
      <c r="BO17" s="27"/>
      <c r="BP17" s="911"/>
      <c r="BQ17" s="912"/>
      <c r="BR17" s="912"/>
      <c r="BS17" s="912"/>
      <c r="BT17" s="912"/>
      <c r="BU17" s="912"/>
      <c r="BV17" s="913"/>
      <c r="BX17" s="27"/>
      <c r="BY17" s="911"/>
      <c r="BZ17" s="912"/>
      <c r="CA17" s="912"/>
      <c r="CB17" s="912"/>
      <c r="CC17" s="912"/>
      <c r="CD17" s="912"/>
      <c r="CE17" s="913"/>
      <c r="CG17" s="27"/>
      <c r="CH17" s="911"/>
      <c r="CI17" s="912"/>
      <c r="CJ17" s="912"/>
      <c r="CK17" s="912"/>
      <c r="CL17" s="912"/>
      <c r="CM17" s="912"/>
      <c r="CN17" s="913"/>
    </row>
    <row r="18" spans="1:92" ht="15" customHeight="1">
      <c r="A18" s="788" t="s">
        <v>17</v>
      </c>
      <c r="B18" s="789"/>
      <c r="C18" s="789"/>
      <c r="D18" s="790"/>
      <c r="E18" s="767"/>
      <c r="F18" s="768"/>
      <c r="G18" s="768"/>
      <c r="H18" s="768"/>
      <c r="I18" s="768"/>
      <c r="J18" s="768"/>
      <c r="K18" s="769"/>
      <c r="M18" s="27"/>
      <c r="N18" s="911"/>
      <c r="O18" s="912"/>
      <c r="P18" s="912"/>
      <c r="Q18" s="912"/>
      <c r="R18" s="912"/>
      <c r="S18" s="912"/>
      <c r="T18" s="913"/>
      <c r="V18" s="27"/>
      <c r="W18" s="911"/>
      <c r="X18" s="912"/>
      <c r="Y18" s="912"/>
      <c r="Z18" s="912"/>
      <c r="AA18" s="912"/>
      <c r="AB18" s="912"/>
      <c r="AC18" s="913"/>
      <c r="AE18" s="27"/>
      <c r="AF18" s="911"/>
      <c r="AG18" s="912"/>
      <c r="AH18" s="912"/>
      <c r="AI18" s="912"/>
      <c r="AJ18" s="912"/>
      <c r="AK18" s="912"/>
      <c r="AL18" s="913"/>
      <c r="AN18" s="27"/>
      <c r="AO18" s="911"/>
      <c r="AP18" s="912"/>
      <c r="AQ18" s="912"/>
      <c r="AR18" s="912"/>
      <c r="AS18" s="912"/>
      <c r="AT18" s="912"/>
      <c r="AU18" s="913"/>
      <c r="AW18" s="27"/>
      <c r="AX18" s="911"/>
      <c r="AY18" s="912"/>
      <c r="AZ18" s="912"/>
      <c r="BA18" s="912"/>
      <c r="BB18" s="912"/>
      <c r="BC18" s="912"/>
      <c r="BD18" s="913"/>
      <c r="BF18" s="27"/>
      <c r="BG18" s="911"/>
      <c r="BH18" s="912"/>
      <c r="BI18" s="912"/>
      <c r="BJ18" s="912"/>
      <c r="BK18" s="912"/>
      <c r="BL18" s="912"/>
      <c r="BM18" s="913"/>
      <c r="BO18" s="27"/>
      <c r="BP18" s="911"/>
      <c r="BQ18" s="912"/>
      <c r="BR18" s="912"/>
      <c r="BS18" s="912"/>
      <c r="BT18" s="912"/>
      <c r="BU18" s="912"/>
      <c r="BV18" s="913"/>
      <c r="BX18" s="27"/>
      <c r="BY18" s="911"/>
      <c r="BZ18" s="912"/>
      <c r="CA18" s="912"/>
      <c r="CB18" s="912"/>
      <c r="CC18" s="912"/>
      <c r="CD18" s="912"/>
      <c r="CE18" s="913"/>
      <c r="CG18" s="27"/>
      <c r="CH18" s="911"/>
      <c r="CI18" s="912"/>
      <c r="CJ18" s="912"/>
      <c r="CK18" s="912"/>
      <c r="CL18" s="912"/>
      <c r="CM18" s="912"/>
      <c r="CN18" s="913"/>
    </row>
    <row r="19" spans="1:92" ht="15" customHeight="1">
      <c r="A19" s="788" t="s">
        <v>2</v>
      </c>
      <c r="B19" s="789"/>
      <c r="C19" s="789"/>
      <c r="D19" s="790"/>
      <c r="E19" s="767"/>
      <c r="F19" s="768"/>
      <c r="G19" s="768"/>
      <c r="H19" s="768"/>
      <c r="I19" s="768"/>
      <c r="J19" s="768"/>
      <c r="K19" s="769"/>
      <c r="M19" s="27"/>
      <c r="N19" s="911"/>
      <c r="O19" s="912"/>
      <c r="P19" s="912"/>
      <c r="Q19" s="912"/>
      <c r="R19" s="912"/>
      <c r="S19" s="912"/>
      <c r="T19" s="913"/>
      <c r="V19" s="27"/>
      <c r="W19" s="911"/>
      <c r="X19" s="912"/>
      <c r="Y19" s="912"/>
      <c r="Z19" s="912"/>
      <c r="AA19" s="912"/>
      <c r="AB19" s="912"/>
      <c r="AC19" s="913"/>
      <c r="AE19" s="27"/>
      <c r="AF19" s="911"/>
      <c r="AG19" s="912"/>
      <c r="AH19" s="912"/>
      <c r="AI19" s="912"/>
      <c r="AJ19" s="912"/>
      <c r="AK19" s="912"/>
      <c r="AL19" s="913"/>
      <c r="AN19" s="27"/>
      <c r="AO19" s="911"/>
      <c r="AP19" s="912"/>
      <c r="AQ19" s="912"/>
      <c r="AR19" s="912"/>
      <c r="AS19" s="912"/>
      <c r="AT19" s="912"/>
      <c r="AU19" s="913"/>
      <c r="AW19" s="27"/>
      <c r="AX19" s="911"/>
      <c r="AY19" s="912"/>
      <c r="AZ19" s="912"/>
      <c r="BA19" s="912"/>
      <c r="BB19" s="912"/>
      <c r="BC19" s="912"/>
      <c r="BD19" s="913"/>
      <c r="BF19" s="27"/>
      <c r="BG19" s="911"/>
      <c r="BH19" s="912"/>
      <c r="BI19" s="912"/>
      <c r="BJ19" s="912"/>
      <c r="BK19" s="912"/>
      <c r="BL19" s="912"/>
      <c r="BM19" s="913"/>
      <c r="BO19" s="27"/>
      <c r="BP19" s="911"/>
      <c r="BQ19" s="912"/>
      <c r="BR19" s="912"/>
      <c r="BS19" s="912"/>
      <c r="BT19" s="912"/>
      <c r="BU19" s="912"/>
      <c r="BV19" s="913"/>
      <c r="BX19" s="27"/>
      <c r="BY19" s="911"/>
      <c r="BZ19" s="912"/>
      <c r="CA19" s="912"/>
      <c r="CB19" s="912"/>
      <c r="CC19" s="912"/>
      <c r="CD19" s="912"/>
      <c r="CE19" s="913"/>
      <c r="CG19" s="27"/>
      <c r="CH19" s="911"/>
      <c r="CI19" s="912"/>
      <c r="CJ19" s="912"/>
      <c r="CK19" s="912"/>
      <c r="CL19" s="912"/>
      <c r="CM19" s="912"/>
      <c r="CN19" s="913"/>
    </row>
    <row r="20" spans="1:92" ht="15" customHeight="1">
      <c r="A20" s="788" t="s">
        <v>10</v>
      </c>
      <c r="B20" s="789"/>
      <c r="C20" s="789"/>
      <c r="D20" s="790"/>
      <c r="E20" s="767"/>
      <c r="F20" s="768"/>
      <c r="G20" s="768"/>
      <c r="H20" s="768"/>
      <c r="I20" s="768"/>
      <c r="J20" s="768"/>
      <c r="K20" s="769"/>
      <c r="M20" s="27"/>
      <c r="N20" s="911"/>
      <c r="O20" s="912"/>
      <c r="P20" s="912"/>
      <c r="Q20" s="912"/>
      <c r="R20" s="912"/>
      <c r="S20" s="912"/>
      <c r="T20" s="913"/>
      <c r="V20" s="27"/>
      <c r="W20" s="911"/>
      <c r="X20" s="912"/>
      <c r="Y20" s="912"/>
      <c r="Z20" s="912"/>
      <c r="AA20" s="912"/>
      <c r="AB20" s="912"/>
      <c r="AC20" s="913"/>
      <c r="AE20" s="27"/>
      <c r="AF20" s="911"/>
      <c r="AG20" s="912"/>
      <c r="AH20" s="912"/>
      <c r="AI20" s="912"/>
      <c r="AJ20" s="912"/>
      <c r="AK20" s="912"/>
      <c r="AL20" s="913"/>
      <c r="AN20" s="27"/>
      <c r="AO20" s="911"/>
      <c r="AP20" s="912"/>
      <c r="AQ20" s="912"/>
      <c r="AR20" s="912"/>
      <c r="AS20" s="912"/>
      <c r="AT20" s="912"/>
      <c r="AU20" s="913"/>
      <c r="AW20" s="27"/>
      <c r="AX20" s="911"/>
      <c r="AY20" s="912"/>
      <c r="AZ20" s="912"/>
      <c r="BA20" s="912"/>
      <c r="BB20" s="912"/>
      <c r="BC20" s="912"/>
      <c r="BD20" s="913"/>
      <c r="BF20" s="27"/>
      <c r="BG20" s="911"/>
      <c r="BH20" s="912"/>
      <c r="BI20" s="912"/>
      <c r="BJ20" s="912"/>
      <c r="BK20" s="912"/>
      <c r="BL20" s="912"/>
      <c r="BM20" s="913"/>
      <c r="BO20" s="27"/>
      <c r="BP20" s="911"/>
      <c r="BQ20" s="912"/>
      <c r="BR20" s="912"/>
      <c r="BS20" s="912"/>
      <c r="BT20" s="912"/>
      <c r="BU20" s="912"/>
      <c r="BV20" s="913"/>
      <c r="BX20" s="27"/>
      <c r="BY20" s="911"/>
      <c r="BZ20" s="912"/>
      <c r="CA20" s="912"/>
      <c r="CB20" s="912"/>
      <c r="CC20" s="912"/>
      <c r="CD20" s="912"/>
      <c r="CE20" s="913"/>
      <c r="CG20" s="27"/>
      <c r="CH20" s="911"/>
      <c r="CI20" s="912"/>
      <c r="CJ20" s="912"/>
      <c r="CK20" s="912"/>
      <c r="CL20" s="912"/>
      <c r="CM20" s="912"/>
      <c r="CN20" s="913"/>
    </row>
    <row r="21" spans="1:92" ht="15" customHeight="1">
      <c r="A21" s="761" t="s">
        <v>3</v>
      </c>
      <c r="B21" s="762"/>
      <c r="C21" s="762"/>
      <c r="D21" s="763"/>
      <c r="E21" s="767"/>
      <c r="F21" s="768"/>
      <c r="G21" s="768"/>
      <c r="H21" s="768"/>
      <c r="I21" s="768"/>
      <c r="J21" s="768"/>
      <c r="K21" s="769"/>
      <c r="M21" s="27"/>
      <c r="N21" s="911"/>
      <c r="O21" s="912"/>
      <c r="P21" s="912"/>
      <c r="Q21" s="912"/>
      <c r="R21" s="912"/>
      <c r="S21" s="912"/>
      <c r="T21" s="913"/>
      <c r="V21" s="27"/>
      <c r="W21" s="911"/>
      <c r="X21" s="912"/>
      <c r="Y21" s="912"/>
      <c r="Z21" s="912"/>
      <c r="AA21" s="912"/>
      <c r="AB21" s="912"/>
      <c r="AC21" s="913"/>
      <c r="AE21" s="27"/>
      <c r="AF21" s="911"/>
      <c r="AG21" s="912"/>
      <c r="AH21" s="912"/>
      <c r="AI21" s="912"/>
      <c r="AJ21" s="912"/>
      <c r="AK21" s="912"/>
      <c r="AL21" s="913"/>
      <c r="AN21" s="27"/>
      <c r="AO21" s="911"/>
      <c r="AP21" s="912"/>
      <c r="AQ21" s="912"/>
      <c r="AR21" s="912"/>
      <c r="AS21" s="912"/>
      <c r="AT21" s="912"/>
      <c r="AU21" s="913"/>
      <c r="AW21" s="27"/>
      <c r="AX21" s="911"/>
      <c r="AY21" s="912"/>
      <c r="AZ21" s="912"/>
      <c r="BA21" s="912"/>
      <c r="BB21" s="912"/>
      <c r="BC21" s="912"/>
      <c r="BD21" s="913"/>
      <c r="BF21" s="27"/>
      <c r="BG21" s="911"/>
      <c r="BH21" s="912"/>
      <c r="BI21" s="912"/>
      <c r="BJ21" s="912"/>
      <c r="BK21" s="912"/>
      <c r="BL21" s="912"/>
      <c r="BM21" s="913"/>
      <c r="BO21" s="27"/>
      <c r="BP21" s="911"/>
      <c r="BQ21" s="912"/>
      <c r="BR21" s="912"/>
      <c r="BS21" s="912"/>
      <c r="BT21" s="912"/>
      <c r="BU21" s="912"/>
      <c r="BV21" s="913"/>
      <c r="BX21" s="27"/>
      <c r="BY21" s="911"/>
      <c r="BZ21" s="912"/>
      <c r="CA21" s="912"/>
      <c r="CB21" s="912"/>
      <c r="CC21" s="912"/>
      <c r="CD21" s="912"/>
      <c r="CE21" s="913"/>
      <c r="CG21" s="27"/>
      <c r="CH21" s="911"/>
      <c r="CI21" s="912"/>
      <c r="CJ21" s="912"/>
      <c r="CK21" s="912"/>
      <c r="CL21" s="912"/>
      <c r="CM21" s="912"/>
      <c r="CN21" s="913"/>
    </row>
    <row r="22" spans="1:92" ht="15" customHeight="1">
      <c r="A22" s="761" t="s">
        <v>226</v>
      </c>
      <c r="B22" s="762"/>
      <c r="C22" s="762"/>
      <c r="D22" s="763"/>
      <c r="E22" s="767"/>
      <c r="F22" s="768"/>
      <c r="G22" s="768"/>
      <c r="H22" s="768"/>
      <c r="I22" s="768"/>
      <c r="J22" s="768"/>
      <c r="K22" s="769"/>
      <c r="M22" s="27"/>
      <c r="N22" s="911"/>
      <c r="O22" s="912"/>
      <c r="P22" s="912"/>
      <c r="Q22" s="912"/>
      <c r="R22" s="912"/>
      <c r="S22" s="912"/>
      <c r="T22" s="913"/>
      <c r="V22" s="27"/>
      <c r="W22" s="911"/>
      <c r="X22" s="912"/>
      <c r="Y22" s="912"/>
      <c r="Z22" s="912"/>
      <c r="AA22" s="912"/>
      <c r="AB22" s="912"/>
      <c r="AC22" s="913"/>
      <c r="AE22" s="27"/>
      <c r="AF22" s="911"/>
      <c r="AG22" s="912"/>
      <c r="AH22" s="912"/>
      <c r="AI22" s="912"/>
      <c r="AJ22" s="912"/>
      <c r="AK22" s="912"/>
      <c r="AL22" s="913"/>
      <c r="AN22" s="27"/>
      <c r="AO22" s="911"/>
      <c r="AP22" s="912"/>
      <c r="AQ22" s="912"/>
      <c r="AR22" s="912"/>
      <c r="AS22" s="912"/>
      <c r="AT22" s="912"/>
      <c r="AU22" s="913"/>
      <c r="AW22" s="27"/>
      <c r="AX22" s="911"/>
      <c r="AY22" s="912"/>
      <c r="AZ22" s="912"/>
      <c r="BA22" s="912"/>
      <c r="BB22" s="912"/>
      <c r="BC22" s="912"/>
      <c r="BD22" s="913"/>
      <c r="BF22" s="27"/>
      <c r="BG22" s="911"/>
      <c r="BH22" s="912"/>
      <c r="BI22" s="912"/>
      <c r="BJ22" s="912"/>
      <c r="BK22" s="912"/>
      <c r="BL22" s="912"/>
      <c r="BM22" s="913"/>
      <c r="BO22" s="27"/>
      <c r="BP22" s="911"/>
      <c r="BQ22" s="912"/>
      <c r="BR22" s="912"/>
      <c r="BS22" s="912"/>
      <c r="BT22" s="912"/>
      <c r="BU22" s="912"/>
      <c r="BV22" s="913"/>
      <c r="BX22" s="27"/>
      <c r="BY22" s="911"/>
      <c r="BZ22" s="912"/>
      <c r="CA22" s="912"/>
      <c r="CB22" s="912"/>
      <c r="CC22" s="912"/>
      <c r="CD22" s="912"/>
      <c r="CE22" s="913"/>
      <c r="CG22" s="27"/>
      <c r="CH22" s="911"/>
      <c r="CI22" s="912"/>
      <c r="CJ22" s="912"/>
      <c r="CK22" s="912"/>
      <c r="CL22" s="912"/>
      <c r="CM22" s="912"/>
      <c r="CN22" s="913"/>
    </row>
    <row r="23" spans="1:92" ht="15" customHeight="1">
      <c r="A23" s="761" t="s">
        <v>49</v>
      </c>
      <c r="B23" s="762"/>
      <c r="C23" s="762"/>
      <c r="D23" s="763"/>
      <c r="E23" s="767" t="s">
        <v>233</v>
      </c>
      <c r="F23" s="768"/>
      <c r="G23" s="768"/>
      <c r="H23" s="768"/>
      <c r="I23" s="768"/>
      <c r="J23" s="768"/>
      <c r="K23" s="769"/>
      <c r="M23" s="27"/>
      <c r="N23" s="911"/>
      <c r="O23" s="912"/>
      <c r="P23" s="912"/>
      <c r="Q23" s="912"/>
      <c r="R23" s="912"/>
      <c r="S23" s="912"/>
      <c r="T23" s="913"/>
      <c r="V23" s="27"/>
      <c r="W23" s="911"/>
      <c r="X23" s="912"/>
      <c r="Y23" s="912"/>
      <c r="Z23" s="912"/>
      <c r="AA23" s="912"/>
      <c r="AB23" s="912"/>
      <c r="AC23" s="913"/>
      <c r="AE23" s="27"/>
      <c r="AF23" s="911"/>
      <c r="AG23" s="912"/>
      <c r="AH23" s="912"/>
      <c r="AI23" s="912"/>
      <c r="AJ23" s="912"/>
      <c r="AK23" s="912"/>
      <c r="AL23" s="913"/>
      <c r="AN23" s="27"/>
      <c r="AO23" s="911"/>
      <c r="AP23" s="912"/>
      <c r="AQ23" s="912"/>
      <c r="AR23" s="912"/>
      <c r="AS23" s="912"/>
      <c r="AT23" s="912"/>
      <c r="AU23" s="913"/>
      <c r="AW23" s="27"/>
      <c r="AX23" s="911"/>
      <c r="AY23" s="912"/>
      <c r="AZ23" s="912"/>
      <c r="BA23" s="912"/>
      <c r="BB23" s="912"/>
      <c r="BC23" s="912"/>
      <c r="BD23" s="913"/>
      <c r="BF23" s="27"/>
      <c r="BG23" s="911"/>
      <c r="BH23" s="912"/>
      <c r="BI23" s="912"/>
      <c r="BJ23" s="912"/>
      <c r="BK23" s="912"/>
      <c r="BL23" s="912"/>
      <c r="BM23" s="913"/>
      <c r="BO23" s="27"/>
      <c r="BP23" s="911"/>
      <c r="BQ23" s="912"/>
      <c r="BR23" s="912"/>
      <c r="BS23" s="912"/>
      <c r="BT23" s="912"/>
      <c r="BU23" s="912"/>
      <c r="BV23" s="913"/>
      <c r="BX23" s="27"/>
      <c r="BY23" s="911"/>
      <c r="BZ23" s="912"/>
      <c r="CA23" s="912"/>
      <c r="CB23" s="912"/>
      <c r="CC23" s="912"/>
      <c r="CD23" s="912"/>
      <c r="CE23" s="913"/>
      <c r="CG23" s="27"/>
      <c r="CH23" s="911"/>
      <c r="CI23" s="912"/>
      <c r="CJ23" s="912"/>
      <c r="CK23" s="912"/>
      <c r="CL23" s="912"/>
      <c r="CM23" s="912"/>
      <c r="CN23" s="913"/>
    </row>
    <row r="24" spans="1:92" ht="15" customHeight="1">
      <c r="A24" s="761" t="s">
        <v>4</v>
      </c>
      <c r="B24" s="762"/>
      <c r="C24" s="762"/>
      <c r="D24" s="763"/>
      <c r="E24" s="767"/>
      <c r="F24" s="768"/>
      <c r="G24" s="768"/>
      <c r="H24" s="768"/>
      <c r="I24" s="768"/>
      <c r="J24" s="768"/>
      <c r="K24" s="769"/>
      <c r="M24" s="27"/>
      <c r="N24" s="911"/>
      <c r="O24" s="912"/>
      <c r="P24" s="912"/>
      <c r="Q24" s="912"/>
      <c r="R24" s="912"/>
      <c r="S24" s="912"/>
      <c r="T24" s="913"/>
      <c r="V24" s="27"/>
      <c r="W24" s="911"/>
      <c r="X24" s="912"/>
      <c r="Y24" s="912"/>
      <c r="Z24" s="912"/>
      <c r="AA24" s="912"/>
      <c r="AB24" s="912"/>
      <c r="AC24" s="913"/>
      <c r="AE24" s="27"/>
      <c r="AF24" s="911"/>
      <c r="AG24" s="912"/>
      <c r="AH24" s="912"/>
      <c r="AI24" s="912"/>
      <c r="AJ24" s="912"/>
      <c r="AK24" s="912"/>
      <c r="AL24" s="913"/>
      <c r="AN24" s="27"/>
      <c r="AO24" s="911"/>
      <c r="AP24" s="912"/>
      <c r="AQ24" s="912"/>
      <c r="AR24" s="912"/>
      <c r="AS24" s="912"/>
      <c r="AT24" s="912"/>
      <c r="AU24" s="913"/>
      <c r="AW24" s="27"/>
      <c r="AX24" s="911"/>
      <c r="AY24" s="912"/>
      <c r="AZ24" s="912"/>
      <c r="BA24" s="912"/>
      <c r="BB24" s="912"/>
      <c r="BC24" s="912"/>
      <c r="BD24" s="913"/>
      <c r="BF24" s="27"/>
      <c r="BG24" s="911"/>
      <c r="BH24" s="912"/>
      <c r="BI24" s="912"/>
      <c r="BJ24" s="912"/>
      <c r="BK24" s="912"/>
      <c r="BL24" s="912"/>
      <c r="BM24" s="913"/>
      <c r="BO24" s="27"/>
      <c r="BP24" s="911"/>
      <c r="BQ24" s="912"/>
      <c r="BR24" s="912"/>
      <c r="BS24" s="912"/>
      <c r="BT24" s="912"/>
      <c r="BU24" s="912"/>
      <c r="BV24" s="913"/>
      <c r="BX24" s="27"/>
      <c r="BY24" s="911"/>
      <c r="BZ24" s="912"/>
      <c r="CA24" s="912"/>
      <c r="CB24" s="912"/>
      <c r="CC24" s="912"/>
      <c r="CD24" s="912"/>
      <c r="CE24" s="913"/>
      <c r="CG24" s="27"/>
      <c r="CH24" s="911"/>
      <c r="CI24" s="912"/>
      <c r="CJ24" s="912"/>
      <c r="CK24" s="912"/>
      <c r="CL24" s="912"/>
      <c r="CM24" s="912"/>
      <c r="CN24" s="913"/>
    </row>
    <row r="25" spans="1:92" ht="15" customHeight="1">
      <c r="A25" s="761" t="s">
        <v>50</v>
      </c>
      <c r="B25" s="762"/>
      <c r="C25" s="762"/>
      <c r="D25" s="763"/>
      <c r="E25" s="767"/>
      <c r="F25" s="768"/>
      <c r="G25" s="768"/>
      <c r="H25" s="768"/>
      <c r="I25" s="768"/>
      <c r="J25" s="768"/>
      <c r="K25" s="769"/>
      <c r="M25" s="27"/>
      <c r="N25" s="911"/>
      <c r="O25" s="912"/>
      <c r="P25" s="912"/>
      <c r="Q25" s="912"/>
      <c r="R25" s="912"/>
      <c r="S25" s="912"/>
      <c r="T25" s="913"/>
      <c r="V25" s="27"/>
      <c r="W25" s="911"/>
      <c r="X25" s="912"/>
      <c r="Y25" s="912"/>
      <c r="Z25" s="912"/>
      <c r="AA25" s="912"/>
      <c r="AB25" s="912"/>
      <c r="AC25" s="913"/>
      <c r="AE25" s="27"/>
      <c r="AF25" s="911"/>
      <c r="AG25" s="912"/>
      <c r="AH25" s="912"/>
      <c r="AI25" s="912"/>
      <c r="AJ25" s="912"/>
      <c r="AK25" s="912"/>
      <c r="AL25" s="913"/>
      <c r="AN25" s="27"/>
      <c r="AO25" s="911"/>
      <c r="AP25" s="912"/>
      <c r="AQ25" s="912"/>
      <c r="AR25" s="912"/>
      <c r="AS25" s="912"/>
      <c r="AT25" s="912"/>
      <c r="AU25" s="913"/>
      <c r="AW25" s="27"/>
      <c r="AX25" s="911"/>
      <c r="AY25" s="912"/>
      <c r="AZ25" s="912"/>
      <c r="BA25" s="912"/>
      <c r="BB25" s="912"/>
      <c r="BC25" s="912"/>
      <c r="BD25" s="913"/>
      <c r="BF25" s="27"/>
      <c r="BG25" s="911"/>
      <c r="BH25" s="912"/>
      <c r="BI25" s="912"/>
      <c r="BJ25" s="912"/>
      <c r="BK25" s="912"/>
      <c r="BL25" s="912"/>
      <c r="BM25" s="913"/>
      <c r="BO25" s="27"/>
      <c r="BP25" s="911"/>
      <c r="BQ25" s="912"/>
      <c r="BR25" s="912"/>
      <c r="BS25" s="912"/>
      <c r="BT25" s="912"/>
      <c r="BU25" s="912"/>
      <c r="BV25" s="913"/>
      <c r="BX25" s="27"/>
      <c r="BY25" s="911"/>
      <c r="BZ25" s="912"/>
      <c r="CA25" s="912"/>
      <c r="CB25" s="912"/>
      <c r="CC25" s="912"/>
      <c r="CD25" s="912"/>
      <c r="CE25" s="913"/>
      <c r="CG25" s="27"/>
      <c r="CH25" s="911"/>
      <c r="CI25" s="912"/>
      <c r="CJ25" s="912"/>
      <c r="CK25" s="912"/>
      <c r="CL25" s="912"/>
      <c r="CM25" s="912"/>
      <c r="CN25" s="913"/>
    </row>
    <row r="26" spans="1:92" ht="15" customHeight="1">
      <c r="A26" s="761" t="s">
        <v>5</v>
      </c>
      <c r="B26" s="762"/>
      <c r="C26" s="762"/>
      <c r="D26" s="763"/>
      <c r="E26" s="767" t="s">
        <v>231</v>
      </c>
      <c r="F26" s="768"/>
      <c r="G26" s="768"/>
      <c r="H26" s="768"/>
      <c r="I26" s="768"/>
      <c r="J26" s="768"/>
      <c r="K26" s="769"/>
      <c r="M26" s="27"/>
      <c r="N26" s="911"/>
      <c r="O26" s="912"/>
      <c r="P26" s="912"/>
      <c r="Q26" s="912"/>
      <c r="R26" s="912"/>
      <c r="S26" s="912"/>
      <c r="T26" s="913"/>
      <c r="V26" s="27"/>
      <c r="W26" s="911"/>
      <c r="X26" s="912"/>
      <c r="Y26" s="912"/>
      <c r="Z26" s="912"/>
      <c r="AA26" s="912"/>
      <c r="AB26" s="912"/>
      <c r="AC26" s="913"/>
      <c r="AE26" s="27"/>
      <c r="AF26" s="911"/>
      <c r="AG26" s="912"/>
      <c r="AH26" s="912"/>
      <c r="AI26" s="912"/>
      <c r="AJ26" s="912"/>
      <c r="AK26" s="912"/>
      <c r="AL26" s="913"/>
      <c r="AN26" s="27"/>
      <c r="AO26" s="911"/>
      <c r="AP26" s="912"/>
      <c r="AQ26" s="912"/>
      <c r="AR26" s="912"/>
      <c r="AS26" s="912"/>
      <c r="AT26" s="912"/>
      <c r="AU26" s="913"/>
      <c r="AW26" s="27"/>
      <c r="AX26" s="911"/>
      <c r="AY26" s="912"/>
      <c r="AZ26" s="912"/>
      <c r="BA26" s="912"/>
      <c r="BB26" s="912"/>
      <c r="BC26" s="912"/>
      <c r="BD26" s="913"/>
      <c r="BF26" s="27"/>
      <c r="BG26" s="911"/>
      <c r="BH26" s="912"/>
      <c r="BI26" s="912"/>
      <c r="BJ26" s="912"/>
      <c r="BK26" s="912"/>
      <c r="BL26" s="912"/>
      <c r="BM26" s="913"/>
      <c r="BO26" s="27"/>
      <c r="BP26" s="911"/>
      <c r="BQ26" s="912"/>
      <c r="BR26" s="912"/>
      <c r="BS26" s="912"/>
      <c r="BT26" s="912"/>
      <c r="BU26" s="912"/>
      <c r="BV26" s="913"/>
      <c r="BX26" s="27"/>
      <c r="BY26" s="911"/>
      <c r="BZ26" s="912"/>
      <c r="CA26" s="912"/>
      <c r="CB26" s="912"/>
      <c r="CC26" s="912"/>
      <c r="CD26" s="912"/>
      <c r="CE26" s="913"/>
      <c r="CG26" s="27"/>
      <c r="CH26" s="911"/>
      <c r="CI26" s="912"/>
      <c r="CJ26" s="912"/>
      <c r="CK26" s="912"/>
      <c r="CL26" s="912"/>
      <c r="CM26" s="912"/>
      <c r="CN26" s="913"/>
    </row>
    <row r="27" spans="1:92" ht="15" customHeight="1">
      <c r="A27" s="761" t="s">
        <v>11</v>
      </c>
      <c r="B27" s="762"/>
      <c r="C27" s="762"/>
      <c r="D27" s="763"/>
      <c r="E27" s="767"/>
      <c r="F27" s="768"/>
      <c r="G27" s="768"/>
      <c r="H27" s="768"/>
      <c r="I27" s="768"/>
      <c r="J27" s="768"/>
      <c r="K27" s="769"/>
      <c r="M27" s="27"/>
      <c r="N27" s="911"/>
      <c r="O27" s="912"/>
      <c r="P27" s="912"/>
      <c r="Q27" s="912"/>
      <c r="R27" s="912"/>
      <c r="S27" s="912"/>
      <c r="T27" s="913"/>
      <c r="V27" s="27"/>
      <c r="W27" s="911"/>
      <c r="X27" s="912"/>
      <c r="Y27" s="912"/>
      <c r="Z27" s="912"/>
      <c r="AA27" s="912"/>
      <c r="AB27" s="912"/>
      <c r="AC27" s="913"/>
      <c r="AE27" s="27"/>
      <c r="AF27" s="911"/>
      <c r="AG27" s="912"/>
      <c r="AH27" s="912"/>
      <c r="AI27" s="912"/>
      <c r="AJ27" s="912"/>
      <c r="AK27" s="912"/>
      <c r="AL27" s="913"/>
      <c r="AN27" s="27"/>
      <c r="AO27" s="911"/>
      <c r="AP27" s="912"/>
      <c r="AQ27" s="912"/>
      <c r="AR27" s="912"/>
      <c r="AS27" s="912"/>
      <c r="AT27" s="912"/>
      <c r="AU27" s="913"/>
      <c r="AW27" s="27"/>
      <c r="AX27" s="911"/>
      <c r="AY27" s="912"/>
      <c r="AZ27" s="912"/>
      <c r="BA27" s="912"/>
      <c r="BB27" s="912"/>
      <c r="BC27" s="912"/>
      <c r="BD27" s="913"/>
      <c r="BF27" s="27"/>
      <c r="BG27" s="911"/>
      <c r="BH27" s="912"/>
      <c r="BI27" s="912"/>
      <c r="BJ27" s="912"/>
      <c r="BK27" s="912"/>
      <c r="BL27" s="912"/>
      <c r="BM27" s="913"/>
      <c r="BO27" s="27"/>
      <c r="BP27" s="911"/>
      <c r="BQ27" s="912"/>
      <c r="BR27" s="912"/>
      <c r="BS27" s="912"/>
      <c r="BT27" s="912"/>
      <c r="BU27" s="912"/>
      <c r="BV27" s="913"/>
      <c r="BX27" s="27"/>
      <c r="BY27" s="911"/>
      <c r="BZ27" s="912"/>
      <c r="CA27" s="912"/>
      <c r="CB27" s="912"/>
      <c r="CC27" s="912"/>
      <c r="CD27" s="912"/>
      <c r="CE27" s="913"/>
      <c r="CG27" s="27"/>
      <c r="CH27" s="911"/>
      <c r="CI27" s="912"/>
      <c r="CJ27" s="912"/>
      <c r="CK27" s="912"/>
      <c r="CL27" s="912"/>
      <c r="CM27" s="912"/>
      <c r="CN27" s="913"/>
    </row>
    <row r="28" spans="1:92" ht="15" customHeight="1">
      <c r="A28" s="761" t="s">
        <v>6</v>
      </c>
      <c r="B28" s="762"/>
      <c r="C28" s="762"/>
      <c r="D28" s="763"/>
      <c r="E28" s="767"/>
      <c r="F28" s="768"/>
      <c r="G28" s="768"/>
      <c r="H28" s="768"/>
      <c r="I28" s="768"/>
      <c r="J28" s="768"/>
      <c r="K28" s="769"/>
      <c r="M28" s="27"/>
      <c r="N28" s="911"/>
      <c r="O28" s="912"/>
      <c r="P28" s="912"/>
      <c r="Q28" s="912"/>
      <c r="R28" s="912"/>
      <c r="S28" s="912"/>
      <c r="T28" s="913"/>
      <c r="V28" s="27"/>
      <c r="W28" s="911"/>
      <c r="X28" s="912"/>
      <c r="Y28" s="912"/>
      <c r="Z28" s="912"/>
      <c r="AA28" s="912"/>
      <c r="AB28" s="912"/>
      <c r="AC28" s="913"/>
      <c r="AE28" s="27"/>
      <c r="AF28" s="911"/>
      <c r="AG28" s="912"/>
      <c r="AH28" s="912"/>
      <c r="AI28" s="912"/>
      <c r="AJ28" s="912"/>
      <c r="AK28" s="912"/>
      <c r="AL28" s="913"/>
      <c r="AN28" s="27"/>
      <c r="AO28" s="911"/>
      <c r="AP28" s="912"/>
      <c r="AQ28" s="912"/>
      <c r="AR28" s="912"/>
      <c r="AS28" s="912"/>
      <c r="AT28" s="912"/>
      <c r="AU28" s="913"/>
      <c r="AW28" s="27"/>
      <c r="AX28" s="911"/>
      <c r="AY28" s="912"/>
      <c r="AZ28" s="912"/>
      <c r="BA28" s="912"/>
      <c r="BB28" s="912"/>
      <c r="BC28" s="912"/>
      <c r="BD28" s="913"/>
      <c r="BF28" s="27"/>
      <c r="BG28" s="911"/>
      <c r="BH28" s="912"/>
      <c r="BI28" s="912"/>
      <c r="BJ28" s="912"/>
      <c r="BK28" s="912"/>
      <c r="BL28" s="912"/>
      <c r="BM28" s="913"/>
      <c r="BO28" s="27"/>
      <c r="BP28" s="911"/>
      <c r="BQ28" s="912"/>
      <c r="BR28" s="912"/>
      <c r="BS28" s="912"/>
      <c r="BT28" s="912"/>
      <c r="BU28" s="912"/>
      <c r="BV28" s="913"/>
      <c r="BX28" s="27"/>
      <c r="BY28" s="911"/>
      <c r="BZ28" s="912"/>
      <c r="CA28" s="912"/>
      <c r="CB28" s="912"/>
      <c r="CC28" s="912"/>
      <c r="CD28" s="912"/>
      <c r="CE28" s="913"/>
      <c r="CG28" s="27"/>
      <c r="CH28" s="911"/>
      <c r="CI28" s="912"/>
      <c r="CJ28" s="912"/>
      <c r="CK28" s="912"/>
      <c r="CL28" s="912"/>
      <c r="CM28" s="912"/>
      <c r="CN28" s="913"/>
    </row>
    <row r="29" spans="1:92" ht="15" customHeight="1">
      <c r="A29" s="761" t="s">
        <v>12</v>
      </c>
      <c r="B29" s="762"/>
      <c r="C29" s="762"/>
      <c r="D29" s="763"/>
      <c r="E29" s="767"/>
      <c r="F29" s="768"/>
      <c r="G29" s="768"/>
      <c r="H29" s="768"/>
      <c r="I29" s="768"/>
      <c r="J29" s="768"/>
      <c r="K29" s="769"/>
      <c r="M29" s="27"/>
      <c r="N29" s="911"/>
      <c r="O29" s="912"/>
      <c r="P29" s="912"/>
      <c r="Q29" s="912"/>
      <c r="R29" s="912"/>
      <c r="S29" s="912"/>
      <c r="T29" s="913"/>
      <c r="V29" s="27"/>
      <c r="W29" s="911"/>
      <c r="X29" s="912"/>
      <c r="Y29" s="912"/>
      <c r="Z29" s="912"/>
      <c r="AA29" s="912"/>
      <c r="AB29" s="912"/>
      <c r="AC29" s="913"/>
      <c r="AE29" s="27"/>
      <c r="AF29" s="911"/>
      <c r="AG29" s="912"/>
      <c r="AH29" s="912"/>
      <c r="AI29" s="912"/>
      <c r="AJ29" s="912"/>
      <c r="AK29" s="912"/>
      <c r="AL29" s="913"/>
      <c r="AN29" s="27"/>
      <c r="AO29" s="911"/>
      <c r="AP29" s="912"/>
      <c r="AQ29" s="912"/>
      <c r="AR29" s="912"/>
      <c r="AS29" s="912"/>
      <c r="AT29" s="912"/>
      <c r="AU29" s="913"/>
      <c r="AW29" s="27"/>
      <c r="AX29" s="911"/>
      <c r="AY29" s="912"/>
      <c r="AZ29" s="912"/>
      <c r="BA29" s="912"/>
      <c r="BB29" s="912"/>
      <c r="BC29" s="912"/>
      <c r="BD29" s="913"/>
      <c r="BF29" s="27"/>
      <c r="BG29" s="911"/>
      <c r="BH29" s="912"/>
      <c r="BI29" s="912"/>
      <c r="BJ29" s="912"/>
      <c r="BK29" s="912"/>
      <c r="BL29" s="912"/>
      <c r="BM29" s="913"/>
      <c r="BO29" s="27"/>
      <c r="BP29" s="911"/>
      <c r="BQ29" s="912"/>
      <c r="BR29" s="912"/>
      <c r="BS29" s="912"/>
      <c r="BT29" s="912"/>
      <c r="BU29" s="912"/>
      <c r="BV29" s="913"/>
      <c r="BX29" s="27"/>
      <c r="BY29" s="911"/>
      <c r="BZ29" s="912"/>
      <c r="CA29" s="912"/>
      <c r="CB29" s="912"/>
      <c r="CC29" s="912"/>
      <c r="CD29" s="912"/>
      <c r="CE29" s="913"/>
      <c r="CG29" s="27"/>
      <c r="CH29" s="911"/>
      <c r="CI29" s="912"/>
      <c r="CJ29" s="912"/>
      <c r="CK29" s="912"/>
      <c r="CL29" s="912"/>
      <c r="CM29" s="912"/>
      <c r="CN29" s="913"/>
    </row>
    <row r="30" spans="1:92" ht="15" customHeight="1">
      <c r="A30" s="761"/>
      <c r="B30" s="762"/>
      <c r="C30" s="762"/>
      <c r="D30" s="763"/>
      <c r="E30" s="767"/>
      <c r="F30" s="768"/>
      <c r="G30" s="768"/>
      <c r="H30" s="768"/>
      <c r="I30" s="768"/>
      <c r="J30" s="768"/>
      <c r="K30" s="769"/>
      <c r="M30" s="27"/>
      <c r="N30" s="911"/>
      <c r="O30" s="912"/>
      <c r="P30" s="912"/>
      <c r="Q30" s="912"/>
      <c r="R30" s="912"/>
      <c r="S30" s="912"/>
      <c r="T30" s="913"/>
      <c r="V30" s="27"/>
      <c r="W30" s="911"/>
      <c r="X30" s="912"/>
      <c r="Y30" s="912"/>
      <c r="Z30" s="912"/>
      <c r="AA30" s="912"/>
      <c r="AB30" s="912"/>
      <c r="AC30" s="913"/>
      <c r="AE30" s="27"/>
      <c r="AF30" s="911"/>
      <c r="AG30" s="912"/>
      <c r="AH30" s="912"/>
      <c r="AI30" s="912"/>
      <c r="AJ30" s="912"/>
      <c r="AK30" s="912"/>
      <c r="AL30" s="913"/>
      <c r="AN30" s="27"/>
      <c r="AO30" s="911"/>
      <c r="AP30" s="912"/>
      <c r="AQ30" s="912"/>
      <c r="AR30" s="912"/>
      <c r="AS30" s="912"/>
      <c r="AT30" s="912"/>
      <c r="AU30" s="913"/>
      <c r="AW30" s="27"/>
      <c r="AX30" s="911"/>
      <c r="AY30" s="912"/>
      <c r="AZ30" s="912"/>
      <c r="BA30" s="912"/>
      <c r="BB30" s="912"/>
      <c r="BC30" s="912"/>
      <c r="BD30" s="913"/>
      <c r="BF30" s="27"/>
      <c r="BG30" s="911"/>
      <c r="BH30" s="912"/>
      <c r="BI30" s="912"/>
      <c r="BJ30" s="912"/>
      <c r="BK30" s="912"/>
      <c r="BL30" s="912"/>
      <c r="BM30" s="913"/>
      <c r="BO30" s="27"/>
      <c r="BP30" s="911"/>
      <c r="BQ30" s="912"/>
      <c r="BR30" s="912"/>
      <c r="BS30" s="912"/>
      <c r="BT30" s="912"/>
      <c r="BU30" s="912"/>
      <c r="BV30" s="913"/>
      <c r="BX30" s="27"/>
      <c r="BY30" s="911"/>
      <c r="BZ30" s="912"/>
      <c r="CA30" s="912"/>
      <c r="CB30" s="912"/>
      <c r="CC30" s="912"/>
      <c r="CD30" s="912"/>
      <c r="CE30" s="913"/>
      <c r="CG30" s="27"/>
      <c r="CH30" s="911"/>
      <c r="CI30" s="912"/>
      <c r="CJ30" s="912"/>
      <c r="CK30" s="912"/>
      <c r="CL30" s="912"/>
      <c r="CM30" s="912"/>
      <c r="CN30" s="913"/>
    </row>
    <row r="31" spans="1:92" ht="15" customHeight="1">
      <c r="A31" s="776" t="s">
        <v>88</v>
      </c>
      <c r="B31" s="762"/>
      <c r="C31" s="762"/>
      <c r="D31" s="763"/>
      <c r="E31" s="767"/>
      <c r="F31" s="768"/>
      <c r="G31" s="768"/>
      <c r="H31" s="768"/>
      <c r="I31" s="768"/>
      <c r="J31" s="768"/>
      <c r="K31" s="769"/>
      <c r="M31" s="27"/>
      <c r="N31" s="911"/>
      <c r="O31" s="912"/>
      <c r="P31" s="912"/>
      <c r="Q31" s="912"/>
      <c r="R31" s="912"/>
      <c r="S31" s="912"/>
      <c r="T31" s="913"/>
      <c r="V31" s="27"/>
      <c r="W31" s="911"/>
      <c r="X31" s="912"/>
      <c r="Y31" s="912"/>
      <c r="Z31" s="912"/>
      <c r="AA31" s="912"/>
      <c r="AB31" s="912"/>
      <c r="AC31" s="913"/>
      <c r="AE31" s="27"/>
      <c r="AF31" s="911"/>
      <c r="AG31" s="912"/>
      <c r="AH31" s="912"/>
      <c r="AI31" s="912"/>
      <c r="AJ31" s="912"/>
      <c r="AK31" s="912"/>
      <c r="AL31" s="913"/>
      <c r="AN31" s="27"/>
      <c r="AO31" s="911"/>
      <c r="AP31" s="912"/>
      <c r="AQ31" s="912"/>
      <c r="AR31" s="912"/>
      <c r="AS31" s="912"/>
      <c r="AT31" s="912"/>
      <c r="AU31" s="913"/>
      <c r="AW31" s="27"/>
      <c r="AX31" s="911"/>
      <c r="AY31" s="912"/>
      <c r="AZ31" s="912"/>
      <c r="BA31" s="912"/>
      <c r="BB31" s="912"/>
      <c r="BC31" s="912"/>
      <c r="BD31" s="913"/>
      <c r="BF31" s="27"/>
      <c r="BG31" s="911"/>
      <c r="BH31" s="912"/>
      <c r="BI31" s="912"/>
      <c r="BJ31" s="912"/>
      <c r="BK31" s="912"/>
      <c r="BL31" s="912"/>
      <c r="BM31" s="913"/>
      <c r="BO31" s="27"/>
      <c r="BP31" s="911"/>
      <c r="BQ31" s="912"/>
      <c r="BR31" s="912"/>
      <c r="BS31" s="912"/>
      <c r="BT31" s="912"/>
      <c r="BU31" s="912"/>
      <c r="BV31" s="913"/>
      <c r="BX31" s="27"/>
      <c r="BY31" s="911"/>
      <c r="BZ31" s="912"/>
      <c r="CA31" s="912"/>
      <c r="CB31" s="912"/>
      <c r="CC31" s="912"/>
      <c r="CD31" s="912"/>
      <c r="CE31" s="913"/>
      <c r="CG31" s="27"/>
      <c r="CH31" s="911"/>
      <c r="CI31" s="912"/>
      <c r="CJ31" s="912"/>
      <c r="CK31" s="912"/>
      <c r="CL31" s="912"/>
      <c r="CM31" s="912"/>
      <c r="CN31" s="913"/>
    </row>
    <row r="32" spans="1:92" ht="15" customHeight="1" thickBot="1">
      <c r="A32" s="800" t="s">
        <v>249</v>
      </c>
      <c r="B32" s="801"/>
      <c r="C32" s="801"/>
      <c r="D32" s="802"/>
      <c r="E32" s="773"/>
      <c r="F32" s="774"/>
      <c r="G32" s="774"/>
      <c r="H32" s="774"/>
      <c r="I32" s="774"/>
      <c r="J32" s="774"/>
      <c r="K32" s="775"/>
      <c r="M32" s="27"/>
      <c r="N32" s="914"/>
      <c r="O32" s="915"/>
      <c r="P32" s="915"/>
      <c r="Q32" s="915"/>
      <c r="R32" s="915"/>
      <c r="S32" s="915"/>
      <c r="T32" s="916"/>
      <c r="V32" s="27"/>
      <c r="W32" s="914"/>
      <c r="X32" s="915"/>
      <c r="Y32" s="915"/>
      <c r="Z32" s="915"/>
      <c r="AA32" s="915"/>
      <c r="AB32" s="915"/>
      <c r="AC32" s="916"/>
      <c r="AE32" s="27"/>
      <c r="AF32" s="914"/>
      <c r="AG32" s="915"/>
      <c r="AH32" s="915"/>
      <c r="AI32" s="915"/>
      <c r="AJ32" s="915"/>
      <c r="AK32" s="915"/>
      <c r="AL32" s="916"/>
      <c r="AN32" s="27"/>
      <c r="AO32" s="914"/>
      <c r="AP32" s="915"/>
      <c r="AQ32" s="915"/>
      <c r="AR32" s="915"/>
      <c r="AS32" s="915"/>
      <c r="AT32" s="915"/>
      <c r="AU32" s="916"/>
      <c r="AW32" s="27"/>
      <c r="AX32" s="914"/>
      <c r="AY32" s="915"/>
      <c r="AZ32" s="915"/>
      <c r="BA32" s="915"/>
      <c r="BB32" s="915"/>
      <c r="BC32" s="915"/>
      <c r="BD32" s="916"/>
      <c r="BF32" s="27"/>
      <c r="BG32" s="914"/>
      <c r="BH32" s="915"/>
      <c r="BI32" s="915"/>
      <c r="BJ32" s="915"/>
      <c r="BK32" s="915"/>
      <c r="BL32" s="915"/>
      <c r="BM32" s="916"/>
      <c r="BO32" s="27"/>
      <c r="BP32" s="914"/>
      <c r="BQ32" s="915"/>
      <c r="BR32" s="915"/>
      <c r="BS32" s="915"/>
      <c r="BT32" s="915"/>
      <c r="BU32" s="915"/>
      <c r="BV32" s="916"/>
      <c r="BX32" s="27"/>
      <c r="BY32" s="914"/>
      <c r="BZ32" s="915"/>
      <c r="CA32" s="915"/>
      <c r="CB32" s="915"/>
      <c r="CC32" s="915"/>
      <c r="CD32" s="915"/>
      <c r="CE32" s="916"/>
      <c r="CG32" s="27"/>
      <c r="CH32" s="914"/>
      <c r="CI32" s="915"/>
      <c r="CJ32" s="915"/>
      <c r="CK32" s="915"/>
      <c r="CL32" s="915"/>
      <c r="CM32" s="915"/>
      <c r="CN32" s="916"/>
    </row>
    <row r="33" spans="1:92" ht="30.75" customHeight="1" thickBot="1">
      <c r="A33" s="20" t="s">
        <v>0</v>
      </c>
      <c r="B33" s="21"/>
      <c r="C33" s="21"/>
      <c r="D33" s="21"/>
      <c r="E33" s="30"/>
      <c r="F33" s="30"/>
      <c r="G33" s="30"/>
      <c r="H33" s="30"/>
      <c r="I33" s="30"/>
      <c r="J33" s="30"/>
      <c r="K33" s="30"/>
      <c r="L33" s="21"/>
      <c r="M33" s="27"/>
      <c r="N33" s="21"/>
      <c r="O33" s="21"/>
      <c r="P33" s="21"/>
      <c r="Q33" s="21"/>
      <c r="R33" s="21"/>
      <c r="S33" s="21"/>
      <c r="T33" s="21"/>
      <c r="U33" s="22"/>
      <c r="V33" s="27"/>
      <c r="W33" s="21"/>
      <c r="X33" s="21"/>
      <c r="Y33" s="21"/>
      <c r="Z33" s="21"/>
      <c r="AA33" s="21"/>
      <c r="AB33" s="21"/>
      <c r="AC33" s="21"/>
      <c r="AD33" s="22"/>
      <c r="AE33" s="27"/>
      <c r="AF33" s="21"/>
      <c r="AG33" s="21"/>
      <c r="AH33" s="21"/>
      <c r="AI33" s="21"/>
      <c r="AJ33" s="21"/>
      <c r="AK33" s="21"/>
      <c r="AL33" s="21"/>
      <c r="AM33" s="22"/>
      <c r="AN33" s="27"/>
      <c r="AO33" s="21"/>
      <c r="AP33" s="21"/>
      <c r="AQ33" s="21"/>
      <c r="AR33" s="21"/>
      <c r="AS33" s="21"/>
      <c r="AT33" s="21"/>
      <c r="AU33" s="21"/>
      <c r="AV33" s="22"/>
      <c r="AW33" s="27"/>
      <c r="AX33" s="21"/>
      <c r="AY33" s="21"/>
      <c r="AZ33" s="21"/>
      <c r="BA33" s="21"/>
      <c r="BB33" s="21"/>
      <c r="BC33" s="21"/>
      <c r="BD33" s="21"/>
      <c r="BE33" s="22"/>
      <c r="BF33" s="27"/>
      <c r="BG33" s="21"/>
      <c r="BH33" s="21"/>
      <c r="BI33" s="21"/>
      <c r="BJ33" s="21"/>
      <c r="BK33" s="21"/>
      <c r="BL33" s="21"/>
      <c r="BM33" s="21"/>
      <c r="BN33" s="22"/>
      <c r="BO33" s="27"/>
      <c r="BP33" s="21"/>
      <c r="BQ33" s="21"/>
      <c r="BR33" s="21"/>
      <c r="BS33" s="21"/>
      <c r="BT33" s="21"/>
      <c r="BU33" s="21"/>
      <c r="BV33" s="21"/>
      <c r="BW33" s="22"/>
      <c r="BX33" s="27"/>
      <c r="BY33" s="21"/>
      <c r="BZ33" s="21"/>
      <c r="CA33" s="21"/>
      <c r="CB33" s="21"/>
      <c r="CC33" s="21"/>
      <c r="CD33" s="21"/>
      <c r="CE33" s="21"/>
      <c r="CF33" s="22"/>
      <c r="CG33" s="27"/>
      <c r="CH33" s="21"/>
      <c r="CI33" s="21"/>
      <c r="CJ33" s="21"/>
      <c r="CK33" s="21"/>
      <c r="CL33" s="21"/>
      <c r="CM33" s="21"/>
      <c r="CN33" s="22"/>
    </row>
    <row r="34" spans="1:92" ht="15" customHeight="1">
      <c r="A34" s="864" t="s">
        <v>13</v>
      </c>
      <c r="B34" s="865"/>
      <c r="C34" s="865"/>
      <c r="D34" s="866"/>
      <c r="E34" s="859"/>
      <c r="F34" s="860"/>
      <c r="G34" s="860"/>
      <c r="H34" s="860"/>
      <c r="I34" s="860"/>
      <c r="J34" s="860"/>
      <c r="K34" s="861"/>
      <c r="M34" s="27"/>
      <c r="N34" s="917"/>
      <c r="O34" s="918"/>
      <c r="P34" s="918"/>
      <c r="Q34" s="918"/>
      <c r="R34" s="918"/>
      <c r="S34" s="918"/>
      <c r="T34" s="919"/>
      <c r="V34" s="27"/>
      <c r="W34" s="917"/>
      <c r="X34" s="918"/>
      <c r="Y34" s="918"/>
      <c r="Z34" s="918"/>
      <c r="AA34" s="918"/>
      <c r="AB34" s="918"/>
      <c r="AC34" s="919"/>
      <c r="AE34" s="27"/>
      <c r="AF34" s="917"/>
      <c r="AG34" s="918"/>
      <c r="AH34" s="918"/>
      <c r="AI34" s="918"/>
      <c r="AJ34" s="918"/>
      <c r="AK34" s="918"/>
      <c r="AL34" s="919"/>
      <c r="AN34" s="27"/>
      <c r="AO34" s="917"/>
      <c r="AP34" s="918"/>
      <c r="AQ34" s="918"/>
      <c r="AR34" s="918"/>
      <c r="AS34" s="918"/>
      <c r="AT34" s="918"/>
      <c r="AU34" s="919"/>
      <c r="AW34" s="27"/>
      <c r="AX34" s="917"/>
      <c r="AY34" s="918"/>
      <c r="AZ34" s="918"/>
      <c r="BA34" s="918"/>
      <c r="BB34" s="918"/>
      <c r="BC34" s="918"/>
      <c r="BD34" s="919"/>
      <c r="BF34" s="27"/>
      <c r="BG34" s="917"/>
      <c r="BH34" s="918"/>
      <c r="BI34" s="918"/>
      <c r="BJ34" s="918"/>
      <c r="BK34" s="918"/>
      <c r="BL34" s="918"/>
      <c r="BM34" s="919"/>
      <c r="BO34" s="27"/>
      <c r="BP34" s="917"/>
      <c r="BQ34" s="918"/>
      <c r="BR34" s="918"/>
      <c r="BS34" s="918"/>
      <c r="BT34" s="918"/>
      <c r="BU34" s="918"/>
      <c r="BV34" s="919"/>
      <c r="BX34" s="27"/>
      <c r="BY34" s="917"/>
      <c r="BZ34" s="918"/>
      <c r="CA34" s="918"/>
      <c r="CB34" s="918"/>
      <c r="CC34" s="918"/>
      <c r="CD34" s="918"/>
      <c r="CE34" s="919"/>
      <c r="CG34" s="27"/>
      <c r="CH34" s="917"/>
      <c r="CI34" s="918"/>
      <c r="CJ34" s="918"/>
      <c r="CK34" s="918"/>
      <c r="CL34" s="918"/>
      <c r="CM34" s="918"/>
      <c r="CN34" s="919"/>
    </row>
    <row r="35" spans="1:92" ht="15" customHeight="1">
      <c r="A35" s="788" t="s">
        <v>52</v>
      </c>
      <c r="B35" s="789"/>
      <c r="C35" s="789"/>
      <c r="D35" s="862"/>
      <c r="E35" s="767"/>
      <c r="F35" s="768"/>
      <c r="G35" s="768"/>
      <c r="H35" s="768"/>
      <c r="I35" s="768"/>
      <c r="J35" s="768"/>
      <c r="K35" s="769"/>
      <c r="M35" s="27"/>
      <c r="N35" s="911"/>
      <c r="O35" s="912"/>
      <c r="P35" s="912"/>
      <c r="Q35" s="912"/>
      <c r="R35" s="912"/>
      <c r="S35" s="912"/>
      <c r="T35" s="913"/>
      <c r="V35" s="27"/>
      <c r="W35" s="911"/>
      <c r="X35" s="912"/>
      <c r="Y35" s="912"/>
      <c r="Z35" s="912"/>
      <c r="AA35" s="912"/>
      <c r="AB35" s="912"/>
      <c r="AC35" s="913"/>
      <c r="AE35" s="27"/>
      <c r="AF35" s="911"/>
      <c r="AG35" s="912"/>
      <c r="AH35" s="912"/>
      <c r="AI35" s="912"/>
      <c r="AJ35" s="912"/>
      <c r="AK35" s="912"/>
      <c r="AL35" s="913"/>
      <c r="AN35" s="27"/>
      <c r="AO35" s="911"/>
      <c r="AP35" s="912"/>
      <c r="AQ35" s="912"/>
      <c r="AR35" s="912"/>
      <c r="AS35" s="912"/>
      <c r="AT35" s="912"/>
      <c r="AU35" s="913"/>
      <c r="AW35" s="27"/>
      <c r="AX35" s="911"/>
      <c r="AY35" s="912"/>
      <c r="AZ35" s="912"/>
      <c r="BA35" s="912"/>
      <c r="BB35" s="912"/>
      <c r="BC35" s="912"/>
      <c r="BD35" s="913"/>
      <c r="BF35" s="27"/>
      <c r="BG35" s="911"/>
      <c r="BH35" s="912"/>
      <c r="BI35" s="912"/>
      <c r="BJ35" s="912"/>
      <c r="BK35" s="912"/>
      <c r="BL35" s="912"/>
      <c r="BM35" s="913"/>
      <c r="BO35" s="27"/>
      <c r="BP35" s="911"/>
      <c r="BQ35" s="912"/>
      <c r="BR35" s="912"/>
      <c r="BS35" s="912"/>
      <c r="BT35" s="912"/>
      <c r="BU35" s="912"/>
      <c r="BV35" s="913"/>
      <c r="BX35" s="27"/>
      <c r="BY35" s="911"/>
      <c r="BZ35" s="912"/>
      <c r="CA35" s="912"/>
      <c r="CB35" s="912"/>
      <c r="CC35" s="912"/>
      <c r="CD35" s="912"/>
      <c r="CE35" s="913"/>
      <c r="CG35" s="27"/>
      <c r="CH35" s="911"/>
      <c r="CI35" s="912"/>
      <c r="CJ35" s="912"/>
      <c r="CK35" s="912"/>
      <c r="CL35" s="912"/>
      <c r="CM35" s="912"/>
      <c r="CN35" s="913"/>
    </row>
    <row r="36" spans="1:92" ht="15" customHeight="1">
      <c r="A36" s="788" t="s">
        <v>11</v>
      </c>
      <c r="B36" s="789"/>
      <c r="C36" s="789"/>
      <c r="D36" s="862"/>
      <c r="E36" s="767"/>
      <c r="F36" s="768"/>
      <c r="G36" s="768"/>
      <c r="H36" s="768"/>
      <c r="I36" s="768"/>
      <c r="J36" s="768"/>
      <c r="K36" s="769"/>
      <c r="M36" s="27"/>
      <c r="N36" s="911"/>
      <c r="O36" s="912"/>
      <c r="P36" s="912"/>
      <c r="Q36" s="912"/>
      <c r="R36" s="912"/>
      <c r="S36" s="912"/>
      <c r="T36" s="913"/>
      <c r="V36" s="27"/>
      <c r="W36" s="911"/>
      <c r="X36" s="912"/>
      <c r="Y36" s="912"/>
      <c r="Z36" s="912"/>
      <c r="AA36" s="912"/>
      <c r="AB36" s="912"/>
      <c r="AC36" s="913"/>
      <c r="AE36" s="27"/>
      <c r="AF36" s="911"/>
      <c r="AG36" s="912"/>
      <c r="AH36" s="912"/>
      <c r="AI36" s="912"/>
      <c r="AJ36" s="912"/>
      <c r="AK36" s="912"/>
      <c r="AL36" s="913"/>
      <c r="AN36" s="27"/>
      <c r="AO36" s="911"/>
      <c r="AP36" s="912"/>
      <c r="AQ36" s="912"/>
      <c r="AR36" s="912"/>
      <c r="AS36" s="912"/>
      <c r="AT36" s="912"/>
      <c r="AU36" s="913"/>
      <c r="AW36" s="27"/>
      <c r="AX36" s="911"/>
      <c r="AY36" s="912"/>
      <c r="AZ36" s="912"/>
      <c r="BA36" s="912"/>
      <c r="BB36" s="912"/>
      <c r="BC36" s="912"/>
      <c r="BD36" s="913"/>
      <c r="BF36" s="27"/>
      <c r="BG36" s="911"/>
      <c r="BH36" s="912"/>
      <c r="BI36" s="912"/>
      <c r="BJ36" s="912"/>
      <c r="BK36" s="912"/>
      <c r="BL36" s="912"/>
      <c r="BM36" s="913"/>
      <c r="BO36" s="27"/>
      <c r="BP36" s="911"/>
      <c r="BQ36" s="912"/>
      <c r="BR36" s="912"/>
      <c r="BS36" s="912"/>
      <c r="BT36" s="912"/>
      <c r="BU36" s="912"/>
      <c r="BV36" s="913"/>
      <c r="BX36" s="27"/>
      <c r="BY36" s="911"/>
      <c r="BZ36" s="912"/>
      <c r="CA36" s="912"/>
      <c r="CB36" s="912"/>
      <c r="CC36" s="912"/>
      <c r="CD36" s="912"/>
      <c r="CE36" s="913"/>
      <c r="CG36" s="27"/>
      <c r="CH36" s="911"/>
      <c r="CI36" s="912"/>
      <c r="CJ36" s="912"/>
      <c r="CK36" s="912"/>
      <c r="CL36" s="912"/>
      <c r="CM36" s="912"/>
      <c r="CN36" s="913"/>
    </row>
    <row r="37" spans="1:92" ht="15" customHeight="1">
      <c r="A37" s="788" t="s">
        <v>7</v>
      </c>
      <c r="B37" s="789"/>
      <c r="C37" s="789"/>
      <c r="D37" s="862"/>
      <c r="E37" s="767"/>
      <c r="F37" s="768"/>
      <c r="G37" s="768"/>
      <c r="H37" s="768"/>
      <c r="I37" s="768"/>
      <c r="J37" s="768"/>
      <c r="K37" s="769"/>
      <c r="M37" s="27"/>
      <c r="N37" s="911"/>
      <c r="O37" s="912"/>
      <c r="P37" s="912"/>
      <c r="Q37" s="912"/>
      <c r="R37" s="912"/>
      <c r="S37" s="912"/>
      <c r="T37" s="913"/>
      <c r="V37" s="27"/>
      <c r="W37" s="911"/>
      <c r="X37" s="912"/>
      <c r="Y37" s="912"/>
      <c r="Z37" s="912"/>
      <c r="AA37" s="912"/>
      <c r="AB37" s="912"/>
      <c r="AC37" s="913"/>
      <c r="AE37" s="27"/>
      <c r="AF37" s="911"/>
      <c r="AG37" s="912"/>
      <c r="AH37" s="912"/>
      <c r="AI37" s="912"/>
      <c r="AJ37" s="912"/>
      <c r="AK37" s="912"/>
      <c r="AL37" s="913"/>
      <c r="AN37" s="27"/>
      <c r="AO37" s="911"/>
      <c r="AP37" s="912"/>
      <c r="AQ37" s="912"/>
      <c r="AR37" s="912"/>
      <c r="AS37" s="912"/>
      <c r="AT37" s="912"/>
      <c r="AU37" s="913"/>
      <c r="AW37" s="27"/>
      <c r="AX37" s="911"/>
      <c r="AY37" s="912"/>
      <c r="AZ37" s="912"/>
      <c r="BA37" s="912"/>
      <c r="BB37" s="912"/>
      <c r="BC37" s="912"/>
      <c r="BD37" s="913"/>
      <c r="BF37" s="27"/>
      <c r="BG37" s="911"/>
      <c r="BH37" s="912"/>
      <c r="BI37" s="912"/>
      <c r="BJ37" s="912"/>
      <c r="BK37" s="912"/>
      <c r="BL37" s="912"/>
      <c r="BM37" s="913"/>
      <c r="BO37" s="27"/>
      <c r="BP37" s="911"/>
      <c r="BQ37" s="912"/>
      <c r="BR37" s="912"/>
      <c r="BS37" s="912"/>
      <c r="BT37" s="912"/>
      <c r="BU37" s="912"/>
      <c r="BV37" s="913"/>
      <c r="BX37" s="27"/>
      <c r="BY37" s="911"/>
      <c r="BZ37" s="912"/>
      <c r="CA37" s="912"/>
      <c r="CB37" s="912"/>
      <c r="CC37" s="912"/>
      <c r="CD37" s="912"/>
      <c r="CE37" s="913"/>
      <c r="CG37" s="27"/>
      <c r="CH37" s="911"/>
      <c r="CI37" s="912"/>
      <c r="CJ37" s="912"/>
      <c r="CK37" s="912"/>
      <c r="CL37" s="912"/>
      <c r="CM37" s="912"/>
      <c r="CN37" s="913"/>
    </row>
    <row r="38" spans="1:92" ht="15" customHeight="1">
      <c r="A38" s="788"/>
      <c r="B38" s="789"/>
      <c r="C38" s="789"/>
      <c r="D38" s="862"/>
      <c r="E38" s="767"/>
      <c r="F38" s="768"/>
      <c r="G38" s="768"/>
      <c r="H38" s="768"/>
      <c r="I38" s="768"/>
      <c r="J38" s="768"/>
      <c r="K38" s="769"/>
      <c r="M38" s="27"/>
      <c r="N38" s="911"/>
      <c r="O38" s="912"/>
      <c r="P38" s="912"/>
      <c r="Q38" s="912"/>
      <c r="R38" s="912"/>
      <c r="S38" s="912"/>
      <c r="T38" s="913"/>
      <c r="V38" s="27"/>
      <c r="W38" s="911"/>
      <c r="X38" s="912"/>
      <c r="Y38" s="912"/>
      <c r="Z38" s="912"/>
      <c r="AA38" s="912"/>
      <c r="AB38" s="912"/>
      <c r="AC38" s="913"/>
      <c r="AE38" s="27"/>
      <c r="AF38" s="911"/>
      <c r="AG38" s="912"/>
      <c r="AH38" s="912"/>
      <c r="AI38" s="912"/>
      <c r="AJ38" s="912"/>
      <c r="AK38" s="912"/>
      <c r="AL38" s="913"/>
      <c r="AN38" s="27"/>
      <c r="AO38" s="911"/>
      <c r="AP38" s="912"/>
      <c r="AQ38" s="912"/>
      <c r="AR38" s="912"/>
      <c r="AS38" s="912"/>
      <c r="AT38" s="912"/>
      <c r="AU38" s="913"/>
      <c r="AW38" s="27"/>
      <c r="AX38" s="911"/>
      <c r="AY38" s="912"/>
      <c r="AZ38" s="912"/>
      <c r="BA38" s="912"/>
      <c r="BB38" s="912"/>
      <c r="BC38" s="912"/>
      <c r="BD38" s="913"/>
      <c r="BF38" s="27"/>
      <c r="BG38" s="911"/>
      <c r="BH38" s="912"/>
      <c r="BI38" s="912"/>
      <c r="BJ38" s="912"/>
      <c r="BK38" s="912"/>
      <c r="BL38" s="912"/>
      <c r="BM38" s="913"/>
      <c r="BO38" s="27"/>
      <c r="BP38" s="911"/>
      <c r="BQ38" s="912"/>
      <c r="BR38" s="912"/>
      <c r="BS38" s="912"/>
      <c r="BT38" s="912"/>
      <c r="BU38" s="912"/>
      <c r="BV38" s="913"/>
      <c r="BX38" s="27"/>
      <c r="BY38" s="911"/>
      <c r="BZ38" s="912"/>
      <c r="CA38" s="912"/>
      <c r="CB38" s="912"/>
      <c r="CC38" s="912"/>
      <c r="CD38" s="912"/>
      <c r="CE38" s="913"/>
      <c r="CG38" s="27"/>
      <c r="CH38" s="911"/>
      <c r="CI38" s="912"/>
      <c r="CJ38" s="912"/>
      <c r="CK38" s="912"/>
      <c r="CL38" s="912"/>
      <c r="CM38" s="912"/>
      <c r="CN38" s="913"/>
    </row>
    <row r="39" spans="1:92" ht="15" customHeight="1">
      <c r="A39" s="788"/>
      <c r="B39" s="789"/>
      <c r="C39" s="789"/>
      <c r="D39" s="862"/>
      <c r="E39" s="767"/>
      <c r="F39" s="768"/>
      <c r="G39" s="768"/>
      <c r="H39" s="768"/>
      <c r="I39" s="768"/>
      <c r="J39" s="768"/>
      <c r="K39" s="769"/>
      <c r="M39" s="27"/>
      <c r="N39" s="911"/>
      <c r="O39" s="912"/>
      <c r="P39" s="912"/>
      <c r="Q39" s="912"/>
      <c r="R39" s="912"/>
      <c r="S39" s="912"/>
      <c r="T39" s="913"/>
      <c r="V39" s="27"/>
      <c r="W39" s="911"/>
      <c r="X39" s="912"/>
      <c r="Y39" s="912"/>
      <c r="Z39" s="912"/>
      <c r="AA39" s="912"/>
      <c r="AB39" s="912"/>
      <c r="AC39" s="913"/>
      <c r="AE39" s="27"/>
      <c r="AF39" s="911"/>
      <c r="AG39" s="912"/>
      <c r="AH39" s="912"/>
      <c r="AI39" s="912"/>
      <c r="AJ39" s="912"/>
      <c r="AK39" s="912"/>
      <c r="AL39" s="913"/>
      <c r="AN39" s="27"/>
      <c r="AO39" s="911"/>
      <c r="AP39" s="912"/>
      <c r="AQ39" s="912"/>
      <c r="AR39" s="912"/>
      <c r="AS39" s="912"/>
      <c r="AT39" s="912"/>
      <c r="AU39" s="913"/>
      <c r="AW39" s="27"/>
      <c r="AX39" s="911"/>
      <c r="AY39" s="912"/>
      <c r="AZ39" s="912"/>
      <c r="BA39" s="912"/>
      <c r="BB39" s="912"/>
      <c r="BC39" s="912"/>
      <c r="BD39" s="913"/>
      <c r="BF39" s="27"/>
      <c r="BG39" s="911"/>
      <c r="BH39" s="912"/>
      <c r="BI39" s="912"/>
      <c r="BJ39" s="912"/>
      <c r="BK39" s="912"/>
      <c r="BL39" s="912"/>
      <c r="BM39" s="913"/>
      <c r="BO39" s="27"/>
      <c r="BP39" s="911"/>
      <c r="BQ39" s="912"/>
      <c r="BR39" s="912"/>
      <c r="BS39" s="912"/>
      <c r="BT39" s="912"/>
      <c r="BU39" s="912"/>
      <c r="BV39" s="913"/>
      <c r="BX39" s="27"/>
      <c r="BY39" s="911"/>
      <c r="BZ39" s="912"/>
      <c r="CA39" s="912"/>
      <c r="CB39" s="912"/>
      <c r="CC39" s="912"/>
      <c r="CD39" s="912"/>
      <c r="CE39" s="913"/>
      <c r="CG39" s="27"/>
      <c r="CH39" s="911"/>
      <c r="CI39" s="912"/>
      <c r="CJ39" s="912"/>
      <c r="CK39" s="912"/>
      <c r="CL39" s="912"/>
      <c r="CM39" s="912"/>
      <c r="CN39" s="913"/>
    </row>
    <row r="40" spans="1:92" ht="15" customHeight="1" thickBot="1">
      <c r="A40" s="806"/>
      <c r="B40" s="801"/>
      <c r="C40" s="801"/>
      <c r="D40" s="870"/>
      <c r="E40" s="867"/>
      <c r="F40" s="868"/>
      <c r="G40" s="868"/>
      <c r="H40" s="868"/>
      <c r="I40" s="868"/>
      <c r="J40" s="868"/>
      <c r="K40" s="869"/>
      <c r="M40" s="27"/>
      <c r="N40" s="914"/>
      <c r="O40" s="915"/>
      <c r="P40" s="915"/>
      <c r="Q40" s="915"/>
      <c r="R40" s="915"/>
      <c r="S40" s="915"/>
      <c r="T40" s="916"/>
      <c r="V40" s="27"/>
      <c r="W40" s="914"/>
      <c r="X40" s="915"/>
      <c r="Y40" s="915"/>
      <c r="Z40" s="915"/>
      <c r="AA40" s="915"/>
      <c r="AB40" s="915"/>
      <c r="AC40" s="916"/>
      <c r="AE40" s="27"/>
      <c r="AF40" s="914"/>
      <c r="AG40" s="915"/>
      <c r="AH40" s="915"/>
      <c r="AI40" s="915"/>
      <c r="AJ40" s="915"/>
      <c r="AK40" s="915"/>
      <c r="AL40" s="916"/>
      <c r="AN40" s="27"/>
      <c r="AO40" s="914"/>
      <c r="AP40" s="915"/>
      <c r="AQ40" s="915"/>
      <c r="AR40" s="915"/>
      <c r="AS40" s="915"/>
      <c r="AT40" s="915"/>
      <c r="AU40" s="916"/>
      <c r="AW40" s="27"/>
      <c r="AX40" s="914"/>
      <c r="AY40" s="915"/>
      <c r="AZ40" s="915"/>
      <c r="BA40" s="915"/>
      <c r="BB40" s="915"/>
      <c r="BC40" s="915"/>
      <c r="BD40" s="916"/>
      <c r="BF40" s="27"/>
      <c r="BG40" s="914"/>
      <c r="BH40" s="915"/>
      <c r="BI40" s="915"/>
      <c r="BJ40" s="915"/>
      <c r="BK40" s="915"/>
      <c r="BL40" s="915"/>
      <c r="BM40" s="916"/>
      <c r="BO40" s="27"/>
      <c r="BP40" s="914"/>
      <c r="BQ40" s="915"/>
      <c r="BR40" s="915"/>
      <c r="BS40" s="915"/>
      <c r="BT40" s="915"/>
      <c r="BU40" s="915"/>
      <c r="BV40" s="916"/>
      <c r="BX40" s="27"/>
      <c r="BY40" s="914"/>
      <c r="BZ40" s="915"/>
      <c r="CA40" s="915"/>
      <c r="CB40" s="915"/>
      <c r="CC40" s="915"/>
      <c r="CD40" s="915"/>
      <c r="CE40" s="916"/>
      <c r="CG40" s="27"/>
      <c r="CH40" s="914"/>
      <c r="CI40" s="915"/>
      <c r="CJ40" s="915"/>
      <c r="CK40" s="915"/>
      <c r="CL40" s="915"/>
      <c r="CM40" s="915"/>
      <c r="CN40" s="916"/>
    </row>
    <row r="41" spans="1:92" ht="15" customHeight="1" thickBot="1">
      <c r="A41" s="33"/>
      <c r="B41" s="33"/>
      <c r="C41" s="33"/>
      <c r="D41" s="33"/>
      <c r="E41" s="31"/>
      <c r="F41" s="31"/>
      <c r="G41" s="31"/>
      <c r="H41" s="31"/>
      <c r="I41" s="31"/>
      <c r="J41" s="31"/>
      <c r="K41" s="31"/>
      <c r="L41" s="29"/>
      <c r="M41" s="27"/>
      <c r="N41" s="34"/>
      <c r="O41" s="31"/>
      <c r="P41" s="31"/>
      <c r="Q41" s="31"/>
      <c r="R41" s="31"/>
      <c r="S41" s="31"/>
      <c r="T41" s="31"/>
      <c r="V41" s="27"/>
      <c r="W41" s="34"/>
      <c r="X41" s="31"/>
      <c r="Y41" s="31"/>
      <c r="Z41" s="31"/>
      <c r="AA41" s="31"/>
      <c r="AB41" s="31"/>
      <c r="AC41" s="31"/>
      <c r="AE41" s="27"/>
      <c r="AF41" s="34"/>
      <c r="AG41" s="31"/>
      <c r="AH41" s="31"/>
      <c r="AI41" s="31"/>
      <c r="AJ41" s="31"/>
      <c r="AK41" s="31"/>
      <c r="AL41" s="31"/>
      <c r="AN41" s="27"/>
      <c r="AO41" s="34"/>
      <c r="AP41" s="31"/>
      <c r="AQ41" s="31"/>
      <c r="AR41" s="31"/>
      <c r="AS41" s="31"/>
      <c r="AT41" s="31"/>
      <c r="AU41" s="31"/>
      <c r="AW41" s="27"/>
      <c r="AX41" s="34"/>
      <c r="AY41" s="31"/>
      <c r="AZ41" s="31"/>
      <c r="BA41" s="31"/>
      <c r="BB41" s="31"/>
      <c r="BC41" s="31"/>
      <c r="BD41" s="31"/>
      <c r="BF41" s="27"/>
      <c r="BG41" s="34"/>
      <c r="BH41" s="31"/>
      <c r="BI41" s="31"/>
      <c r="BJ41" s="31"/>
      <c r="BK41" s="31"/>
      <c r="BL41" s="31"/>
      <c r="BM41" s="31"/>
      <c r="BO41" s="27"/>
      <c r="BP41" s="34"/>
      <c r="BQ41" s="31"/>
      <c r="BR41" s="31"/>
      <c r="BS41" s="31"/>
      <c r="BT41" s="31"/>
      <c r="BU41" s="31"/>
      <c r="BV41" s="31"/>
      <c r="BX41" s="27"/>
      <c r="BY41" s="34"/>
      <c r="BZ41" s="31"/>
      <c r="CA41" s="31"/>
      <c r="CB41" s="31"/>
      <c r="CC41" s="31"/>
      <c r="CD41" s="31"/>
      <c r="CE41" s="31"/>
      <c r="CG41" s="27"/>
      <c r="CH41" s="34"/>
      <c r="CI41" s="31"/>
      <c r="CJ41" s="31"/>
      <c r="CK41" s="31"/>
      <c r="CL41" s="31"/>
      <c r="CM41" s="31"/>
      <c r="CN41" s="31"/>
    </row>
    <row r="42" spans="1:93" ht="30.75" customHeight="1" thickBot="1">
      <c r="A42" s="86" t="s">
        <v>311</v>
      </c>
      <c r="B42" s="15"/>
      <c r="C42" s="15"/>
      <c r="D42" s="15"/>
      <c r="E42" s="15"/>
      <c r="F42" s="15"/>
      <c r="G42" s="15"/>
      <c r="H42" s="15"/>
      <c r="I42" s="15"/>
      <c r="J42" s="15"/>
      <c r="K42" s="15"/>
      <c r="L42" s="15"/>
      <c r="M42" s="27"/>
      <c r="N42" s="21"/>
      <c r="O42" s="21"/>
      <c r="P42" s="21"/>
      <c r="Q42" s="21"/>
      <c r="R42" s="21"/>
      <c r="S42" s="21"/>
      <c r="T42" s="21"/>
      <c r="U42" s="22"/>
      <c r="V42" s="27"/>
      <c r="W42" s="21"/>
      <c r="X42" s="21"/>
      <c r="Y42" s="21"/>
      <c r="Z42" s="21"/>
      <c r="AA42" s="21"/>
      <c r="AB42" s="21"/>
      <c r="AC42" s="21"/>
      <c r="AD42" s="22"/>
      <c r="AE42" s="27"/>
      <c r="AF42" s="21"/>
      <c r="AG42" s="21"/>
      <c r="AH42" s="21"/>
      <c r="AI42" s="21"/>
      <c r="AJ42" s="21"/>
      <c r="AK42" s="21"/>
      <c r="AL42" s="21"/>
      <c r="AM42" s="22"/>
      <c r="AN42" s="27"/>
      <c r="AO42" s="21"/>
      <c r="AP42" s="21"/>
      <c r="AQ42" s="21"/>
      <c r="AR42" s="21"/>
      <c r="AS42" s="21"/>
      <c r="AT42" s="21"/>
      <c r="AU42" s="21"/>
      <c r="AV42" s="22"/>
      <c r="AW42" s="27"/>
      <c r="AX42" s="21"/>
      <c r="AY42" s="21"/>
      <c r="AZ42" s="21"/>
      <c r="BA42" s="21"/>
      <c r="BB42" s="21"/>
      <c r="BC42" s="21"/>
      <c r="BD42" s="21"/>
      <c r="BE42" s="22"/>
      <c r="BF42" s="27"/>
      <c r="BG42" s="21"/>
      <c r="BH42" s="21"/>
      <c r="BI42" s="21"/>
      <c r="BJ42" s="21"/>
      <c r="BK42" s="21"/>
      <c r="BL42" s="21"/>
      <c r="BM42" s="21"/>
      <c r="BN42" s="22"/>
      <c r="BO42" s="27"/>
      <c r="BP42" s="21"/>
      <c r="BQ42" s="21"/>
      <c r="BR42" s="21"/>
      <c r="BS42" s="21"/>
      <c r="BT42" s="21"/>
      <c r="BU42" s="21"/>
      <c r="BV42" s="21"/>
      <c r="BW42" s="22"/>
      <c r="BX42" s="27"/>
      <c r="BY42" s="21"/>
      <c r="BZ42" s="21"/>
      <c r="CA42" s="21"/>
      <c r="CB42" s="21"/>
      <c r="CC42" s="21"/>
      <c r="CD42" s="21"/>
      <c r="CE42" s="21"/>
      <c r="CF42" s="22"/>
      <c r="CG42" s="27"/>
      <c r="CH42" s="21"/>
      <c r="CI42" s="21"/>
      <c r="CJ42" s="21"/>
      <c r="CK42" s="21"/>
      <c r="CL42" s="21"/>
      <c r="CM42" s="21"/>
      <c r="CN42" s="21"/>
      <c r="CO42" s="22"/>
    </row>
    <row r="43" spans="1:93" ht="15" customHeight="1">
      <c r="A43" s="920"/>
      <c r="B43" s="921"/>
      <c r="C43" s="921"/>
      <c r="D43" s="922"/>
      <c r="E43" s="901" t="str">
        <f>IF('Brug af Fabrikstest Billedkvali'!$D$23="Fabrikstest","Modtagekontrol dokumenteres på anden vis","Modtagekontrol")</f>
        <v>Modtagekontrol</v>
      </c>
      <c r="F43" s="902"/>
      <c r="G43" s="902"/>
      <c r="H43" s="903"/>
      <c r="I43" s="907" t="str">
        <f>IF('Brug af Fabrikstest Billedkvali'!$D$39="Fabrikstest","Statuskontrol dokumenteres på anden vis","Statuskontrol")</f>
        <v>Statuskontrol</v>
      </c>
      <c r="J43" s="902"/>
      <c r="K43" s="902"/>
      <c r="L43" s="908"/>
      <c r="M43" s="32"/>
      <c r="N43" s="901" t="str">
        <f>IF('Brug af Fabrikstest Billedkvali'!$D$23="Fabrikstest","Modtagekontrol dokumenteres på anden vis","Modtagekontrol")</f>
        <v>Modtagekontrol</v>
      </c>
      <c r="O43" s="902"/>
      <c r="P43" s="902"/>
      <c r="Q43" s="903"/>
      <c r="R43" s="907" t="str">
        <f>IF('Brug af Fabrikstest Billedkvali'!$D$39="Fabrikstest","Statuskontrol dokumenteres på anden vis","Statuskontrol")</f>
        <v>Statuskontrol</v>
      </c>
      <c r="S43" s="902"/>
      <c r="T43" s="902"/>
      <c r="U43" s="908"/>
      <c r="V43" s="32"/>
      <c r="W43" s="901" t="str">
        <f>IF('Brug af Fabrikstest Billedkvali'!$D$23="Fabrikstest","Modtagekontrol dokumenteres på anden vis","Modtagekontrol")</f>
        <v>Modtagekontrol</v>
      </c>
      <c r="X43" s="902"/>
      <c r="Y43" s="902"/>
      <c r="Z43" s="903"/>
      <c r="AA43" s="907" t="str">
        <f>IF('Brug af Fabrikstest Billedkvali'!$D$39="Fabrikstest","Statuskontrol dokumenteres på anden vis","Statuskontrol")</f>
        <v>Statuskontrol</v>
      </c>
      <c r="AB43" s="902"/>
      <c r="AC43" s="902"/>
      <c r="AD43" s="908"/>
      <c r="AE43" s="32"/>
      <c r="AF43" s="901" t="str">
        <f>IF('Brug af Fabrikstest Billedkvali'!$D$23="Fabrikstest","Modtagekontrol dokumenteres på anden vis","Modtagekontrol")</f>
        <v>Modtagekontrol</v>
      </c>
      <c r="AG43" s="902"/>
      <c r="AH43" s="902"/>
      <c r="AI43" s="903"/>
      <c r="AJ43" s="907" t="str">
        <f>IF('Brug af Fabrikstest Billedkvali'!$D$39="Fabrikstest","Statuskontrol dokumenteres på anden vis","Statuskontrol")</f>
        <v>Statuskontrol</v>
      </c>
      <c r="AK43" s="902"/>
      <c r="AL43" s="902"/>
      <c r="AM43" s="908"/>
      <c r="AN43" s="32"/>
      <c r="AO43" s="901" t="str">
        <f>IF('Brug af Fabrikstest Billedkvali'!$D$23="Fabrikstest","Modtagekontrol dokumenteres på anden vis","Modtagekontrol")</f>
        <v>Modtagekontrol</v>
      </c>
      <c r="AP43" s="902"/>
      <c r="AQ43" s="902"/>
      <c r="AR43" s="903"/>
      <c r="AS43" s="907" t="str">
        <f>IF('Brug af Fabrikstest Billedkvali'!$D$39="Fabrikstest","Statuskontrol dokumenteres på anden vis","Statuskontrol")</f>
        <v>Statuskontrol</v>
      </c>
      <c r="AT43" s="902"/>
      <c r="AU43" s="902"/>
      <c r="AV43" s="908"/>
      <c r="AW43" s="32"/>
      <c r="AX43" s="901" t="str">
        <f>IF('Brug af Fabrikstest Billedkvali'!$D$23="Fabrikstest","Modtagekontrol dokumenteres på anden vis","Modtagekontrol")</f>
        <v>Modtagekontrol</v>
      </c>
      <c r="AY43" s="902"/>
      <c r="AZ43" s="902"/>
      <c r="BA43" s="903"/>
      <c r="BB43" s="907" t="str">
        <f>IF('Brug af Fabrikstest Billedkvali'!$D$39="Fabrikstest","Statuskontrol dokumenteres på anden vis","Statuskontrol")</f>
        <v>Statuskontrol</v>
      </c>
      <c r="BC43" s="902"/>
      <c r="BD43" s="902"/>
      <c r="BE43" s="908"/>
      <c r="BF43" s="32"/>
      <c r="BG43" s="901" t="str">
        <f>IF('Brug af Fabrikstest Billedkvali'!$D$23="Fabrikstest","Modtagekontrol dokumenteres på anden vis","Modtagekontrol")</f>
        <v>Modtagekontrol</v>
      </c>
      <c r="BH43" s="902"/>
      <c r="BI43" s="902"/>
      <c r="BJ43" s="903"/>
      <c r="BK43" s="907" t="str">
        <f>IF('Brug af Fabrikstest Billedkvali'!$D$39="Fabrikstest","Statuskontrol dokumenteres på anden vis","Statuskontrol")</f>
        <v>Statuskontrol</v>
      </c>
      <c r="BL43" s="902"/>
      <c r="BM43" s="902"/>
      <c r="BN43" s="908"/>
      <c r="BO43" s="32"/>
      <c r="BP43" s="901" t="str">
        <f>IF('Brug af Fabrikstest Billedkvali'!$D$23="Fabrikstest","Modtagekontrol dokumenteres på anden vis","Modtagekontrol")</f>
        <v>Modtagekontrol</v>
      </c>
      <c r="BQ43" s="902"/>
      <c r="BR43" s="902"/>
      <c r="BS43" s="903"/>
      <c r="BT43" s="907" t="str">
        <f>IF('Brug af Fabrikstest Billedkvali'!$D$39="Fabrikstest","Statuskontrol dokumenteres på anden vis","Statuskontrol")</f>
        <v>Statuskontrol</v>
      </c>
      <c r="BU43" s="902"/>
      <c r="BV43" s="902"/>
      <c r="BW43" s="908"/>
      <c r="BX43" s="32"/>
      <c r="BY43" s="901" t="str">
        <f>IF('Brug af Fabrikstest Billedkvali'!$D$23="Fabrikstest","Modtagekontrol dokumenteres på anden vis","Modtagekontrol")</f>
        <v>Modtagekontrol</v>
      </c>
      <c r="BZ43" s="902"/>
      <c r="CA43" s="902"/>
      <c r="CB43" s="903"/>
      <c r="CC43" s="907" t="str">
        <f>IF('Brug af Fabrikstest Billedkvali'!$D$39="Fabrikstest","Statuskontrol dokumenteres på anden vis","Statuskontrol")</f>
        <v>Statuskontrol</v>
      </c>
      <c r="CD43" s="902"/>
      <c r="CE43" s="902"/>
      <c r="CF43" s="908"/>
      <c r="CG43" s="32"/>
      <c r="CH43" s="901" t="str">
        <f>IF('Brug af Fabrikstest Billedkvali'!$D$23="Fabrikstest","Modtagekontrol dokumenteres på anden vis","Modtagekontrol")</f>
        <v>Modtagekontrol</v>
      </c>
      <c r="CI43" s="902"/>
      <c r="CJ43" s="902"/>
      <c r="CK43" s="903"/>
      <c r="CL43" s="907" t="str">
        <f>IF('Brug af Fabrikstest Billedkvali'!$D$39="Fabrikstest","Statuskontrol dokumenteres på anden vis","Statuskontrol")</f>
        <v>Statuskontrol</v>
      </c>
      <c r="CM43" s="902"/>
      <c r="CN43" s="902"/>
      <c r="CO43" s="908"/>
    </row>
    <row r="44" spans="1:93" ht="15" customHeight="1">
      <c r="A44" s="923"/>
      <c r="B44" s="924"/>
      <c r="C44" s="924"/>
      <c r="D44" s="925"/>
      <c r="E44" s="904"/>
      <c r="F44" s="905"/>
      <c r="G44" s="905"/>
      <c r="H44" s="906"/>
      <c r="I44" s="909"/>
      <c r="J44" s="905"/>
      <c r="K44" s="905"/>
      <c r="L44" s="910"/>
      <c r="M44" s="32"/>
      <c r="N44" s="904"/>
      <c r="O44" s="905"/>
      <c r="P44" s="905"/>
      <c r="Q44" s="906"/>
      <c r="R44" s="909"/>
      <c r="S44" s="905"/>
      <c r="T44" s="905"/>
      <c r="U44" s="910"/>
      <c r="V44" s="32"/>
      <c r="W44" s="904"/>
      <c r="X44" s="905"/>
      <c r="Y44" s="905"/>
      <c r="Z44" s="906"/>
      <c r="AA44" s="909"/>
      <c r="AB44" s="905"/>
      <c r="AC44" s="905"/>
      <c r="AD44" s="910"/>
      <c r="AE44" s="32"/>
      <c r="AF44" s="904"/>
      <c r="AG44" s="905"/>
      <c r="AH44" s="905"/>
      <c r="AI44" s="906"/>
      <c r="AJ44" s="909"/>
      <c r="AK44" s="905"/>
      <c r="AL44" s="905"/>
      <c r="AM44" s="910"/>
      <c r="AN44" s="32"/>
      <c r="AO44" s="904"/>
      <c r="AP44" s="905"/>
      <c r="AQ44" s="905"/>
      <c r="AR44" s="906"/>
      <c r="AS44" s="909"/>
      <c r="AT44" s="905"/>
      <c r="AU44" s="905"/>
      <c r="AV44" s="910"/>
      <c r="AW44" s="32"/>
      <c r="AX44" s="904"/>
      <c r="AY44" s="905"/>
      <c r="AZ44" s="905"/>
      <c r="BA44" s="906"/>
      <c r="BB44" s="909"/>
      <c r="BC44" s="905"/>
      <c r="BD44" s="905"/>
      <c r="BE44" s="910"/>
      <c r="BF44" s="32"/>
      <c r="BG44" s="904"/>
      <c r="BH44" s="905"/>
      <c r="BI44" s="905"/>
      <c r="BJ44" s="906"/>
      <c r="BK44" s="909"/>
      <c r="BL44" s="905"/>
      <c r="BM44" s="905"/>
      <c r="BN44" s="910"/>
      <c r="BO44" s="32"/>
      <c r="BP44" s="904"/>
      <c r="BQ44" s="905"/>
      <c r="BR44" s="905"/>
      <c r="BS44" s="906"/>
      <c r="BT44" s="909"/>
      <c r="BU44" s="905"/>
      <c r="BV44" s="905"/>
      <c r="BW44" s="910"/>
      <c r="BX44" s="32"/>
      <c r="BY44" s="904"/>
      <c r="BZ44" s="905"/>
      <c r="CA44" s="905"/>
      <c r="CB44" s="906"/>
      <c r="CC44" s="909"/>
      <c r="CD44" s="905"/>
      <c r="CE44" s="905"/>
      <c r="CF44" s="910"/>
      <c r="CG44" s="32"/>
      <c r="CH44" s="904"/>
      <c r="CI44" s="905"/>
      <c r="CJ44" s="905"/>
      <c r="CK44" s="906"/>
      <c r="CL44" s="909"/>
      <c r="CM44" s="905"/>
      <c r="CN44" s="905"/>
      <c r="CO44" s="910"/>
    </row>
    <row r="45" spans="1:93" ht="15" customHeight="1">
      <c r="A45" s="930" t="s">
        <v>9</v>
      </c>
      <c r="B45" s="931"/>
      <c r="C45" s="931"/>
      <c r="D45" s="932"/>
      <c r="E45" s="668"/>
      <c r="F45" s="821"/>
      <c r="G45" s="821"/>
      <c r="H45" s="892"/>
      <c r="I45" s="826"/>
      <c r="J45" s="821"/>
      <c r="K45" s="821"/>
      <c r="L45" s="827"/>
      <c r="M45" s="32"/>
      <c r="N45" s="668"/>
      <c r="O45" s="821"/>
      <c r="P45" s="821"/>
      <c r="Q45" s="892"/>
      <c r="R45" s="826"/>
      <c r="S45" s="821"/>
      <c r="T45" s="821"/>
      <c r="U45" s="827"/>
      <c r="V45" s="32"/>
      <c r="W45" s="668"/>
      <c r="X45" s="821"/>
      <c r="Y45" s="821"/>
      <c r="Z45" s="892"/>
      <c r="AA45" s="826"/>
      <c r="AB45" s="821"/>
      <c r="AC45" s="821"/>
      <c r="AD45" s="827"/>
      <c r="AE45" s="32"/>
      <c r="AF45" s="668"/>
      <c r="AG45" s="821"/>
      <c r="AH45" s="821"/>
      <c r="AI45" s="892"/>
      <c r="AJ45" s="826"/>
      <c r="AK45" s="821"/>
      <c r="AL45" s="821"/>
      <c r="AM45" s="827"/>
      <c r="AN45" s="32"/>
      <c r="AO45" s="668"/>
      <c r="AP45" s="821"/>
      <c r="AQ45" s="821"/>
      <c r="AR45" s="892"/>
      <c r="AS45" s="826"/>
      <c r="AT45" s="821"/>
      <c r="AU45" s="821"/>
      <c r="AV45" s="827"/>
      <c r="AW45" s="32"/>
      <c r="AX45" s="668"/>
      <c r="AY45" s="821"/>
      <c r="AZ45" s="821"/>
      <c r="BA45" s="892"/>
      <c r="BB45" s="826"/>
      <c r="BC45" s="821"/>
      <c r="BD45" s="821"/>
      <c r="BE45" s="827"/>
      <c r="BF45" s="32"/>
      <c r="BG45" s="668"/>
      <c r="BH45" s="821"/>
      <c r="BI45" s="821"/>
      <c r="BJ45" s="892"/>
      <c r="BK45" s="826"/>
      <c r="BL45" s="821"/>
      <c r="BM45" s="821"/>
      <c r="BN45" s="827"/>
      <c r="BO45" s="32"/>
      <c r="BP45" s="668"/>
      <c r="BQ45" s="821"/>
      <c r="BR45" s="821"/>
      <c r="BS45" s="892"/>
      <c r="BT45" s="826"/>
      <c r="BU45" s="821"/>
      <c r="BV45" s="821"/>
      <c r="BW45" s="827"/>
      <c r="BX45" s="32"/>
      <c r="BY45" s="668"/>
      <c r="BZ45" s="821"/>
      <c r="CA45" s="821"/>
      <c r="CB45" s="892"/>
      <c r="CC45" s="826"/>
      <c r="CD45" s="821"/>
      <c r="CE45" s="821"/>
      <c r="CF45" s="827"/>
      <c r="CG45" s="32"/>
      <c r="CH45" s="668"/>
      <c r="CI45" s="821"/>
      <c r="CJ45" s="821"/>
      <c r="CK45" s="892"/>
      <c r="CL45" s="826"/>
      <c r="CM45" s="821"/>
      <c r="CN45" s="821"/>
      <c r="CO45" s="827"/>
    </row>
    <row r="46" spans="1:93" ht="39" customHeight="1">
      <c r="A46" s="926" t="s">
        <v>241</v>
      </c>
      <c r="B46" s="927"/>
      <c r="C46" s="927"/>
      <c r="D46" s="928"/>
      <c r="E46" s="893"/>
      <c r="F46" s="894"/>
      <c r="G46" s="894"/>
      <c r="H46" s="895"/>
      <c r="I46" s="896"/>
      <c r="J46" s="894"/>
      <c r="K46" s="894"/>
      <c r="L46" s="897"/>
      <c r="M46" s="32"/>
      <c r="N46" s="893"/>
      <c r="O46" s="894"/>
      <c r="P46" s="894"/>
      <c r="Q46" s="895"/>
      <c r="R46" s="896"/>
      <c r="S46" s="894"/>
      <c r="T46" s="894"/>
      <c r="U46" s="897"/>
      <c r="V46" s="32"/>
      <c r="W46" s="893"/>
      <c r="X46" s="894"/>
      <c r="Y46" s="894"/>
      <c r="Z46" s="895"/>
      <c r="AA46" s="896"/>
      <c r="AB46" s="894"/>
      <c r="AC46" s="894"/>
      <c r="AD46" s="897"/>
      <c r="AE46" s="32"/>
      <c r="AF46" s="893"/>
      <c r="AG46" s="894"/>
      <c r="AH46" s="894"/>
      <c r="AI46" s="895"/>
      <c r="AJ46" s="896"/>
      <c r="AK46" s="894"/>
      <c r="AL46" s="894"/>
      <c r="AM46" s="897"/>
      <c r="AN46" s="32"/>
      <c r="AO46" s="893"/>
      <c r="AP46" s="894"/>
      <c r="AQ46" s="894"/>
      <c r="AR46" s="895"/>
      <c r="AS46" s="896"/>
      <c r="AT46" s="894"/>
      <c r="AU46" s="894"/>
      <c r="AV46" s="897"/>
      <c r="AW46" s="32"/>
      <c r="AX46" s="893"/>
      <c r="AY46" s="894"/>
      <c r="AZ46" s="894"/>
      <c r="BA46" s="895"/>
      <c r="BB46" s="896"/>
      <c r="BC46" s="894"/>
      <c r="BD46" s="894"/>
      <c r="BE46" s="897"/>
      <c r="BF46" s="32"/>
      <c r="BG46" s="893"/>
      <c r="BH46" s="894"/>
      <c r="BI46" s="894"/>
      <c r="BJ46" s="895"/>
      <c r="BK46" s="896"/>
      <c r="BL46" s="894"/>
      <c r="BM46" s="894"/>
      <c r="BN46" s="897"/>
      <c r="BO46" s="32"/>
      <c r="BP46" s="893"/>
      <c r="BQ46" s="894"/>
      <c r="BR46" s="894"/>
      <c r="BS46" s="895"/>
      <c r="BT46" s="896"/>
      <c r="BU46" s="894"/>
      <c r="BV46" s="894"/>
      <c r="BW46" s="897"/>
      <c r="BX46" s="32"/>
      <c r="BY46" s="893"/>
      <c r="BZ46" s="894"/>
      <c r="CA46" s="894"/>
      <c r="CB46" s="895"/>
      <c r="CC46" s="896"/>
      <c r="CD46" s="894"/>
      <c r="CE46" s="894"/>
      <c r="CF46" s="897"/>
      <c r="CG46" s="32"/>
      <c r="CH46" s="893"/>
      <c r="CI46" s="894"/>
      <c r="CJ46" s="894"/>
      <c r="CK46" s="895"/>
      <c r="CL46" s="896"/>
      <c r="CM46" s="894"/>
      <c r="CN46" s="894"/>
      <c r="CO46" s="897"/>
    </row>
    <row r="47" spans="1:93" ht="39" customHeight="1">
      <c r="A47" s="929"/>
      <c r="B47" s="927"/>
      <c r="C47" s="927"/>
      <c r="D47" s="928"/>
      <c r="E47" s="893"/>
      <c r="F47" s="894"/>
      <c r="G47" s="894"/>
      <c r="H47" s="895"/>
      <c r="I47" s="896"/>
      <c r="J47" s="894"/>
      <c r="K47" s="894"/>
      <c r="L47" s="897"/>
      <c r="M47" s="32"/>
      <c r="N47" s="893"/>
      <c r="O47" s="894"/>
      <c r="P47" s="894"/>
      <c r="Q47" s="895"/>
      <c r="R47" s="896"/>
      <c r="S47" s="894"/>
      <c r="T47" s="894"/>
      <c r="U47" s="897"/>
      <c r="V47" s="32"/>
      <c r="W47" s="893"/>
      <c r="X47" s="894"/>
      <c r="Y47" s="894"/>
      <c r="Z47" s="895"/>
      <c r="AA47" s="896"/>
      <c r="AB47" s="894"/>
      <c r="AC47" s="894"/>
      <c r="AD47" s="897"/>
      <c r="AE47" s="32"/>
      <c r="AF47" s="893"/>
      <c r="AG47" s="894"/>
      <c r="AH47" s="894"/>
      <c r="AI47" s="895"/>
      <c r="AJ47" s="896"/>
      <c r="AK47" s="894"/>
      <c r="AL47" s="894"/>
      <c r="AM47" s="897"/>
      <c r="AN47" s="32"/>
      <c r="AO47" s="893"/>
      <c r="AP47" s="894"/>
      <c r="AQ47" s="894"/>
      <c r="AR47" s="895"/>
      <c r="AS47" s="896"/>
      <c r="AT47" s="894"/>
      <c r="AU47" s="894"/>
      <c r="AV47" s="897"/>
      <c r="AW47" s="32"/>
      <c r="AX47" s="893"/>
      <c r="AY47" s="894"/>
      <c r="AZ47" s="894"/>
      <c r="BA47" s="895"/>
      <c r="BB47" s="896"/>
      <c r="BC47" s="894"/>
      <c r="BD47" s="894"/>
      <c r="BE47" s="897"/>
      <c r="BF47" s="32"/>
      <c r="BG47" s="893"/>
      <c r="BH47" s="894"/>
      <c r="BI47" s="894"/>
      <c r="BJ47" s="895"/>
      <c r="BK47" s="896"/>
      <c r="BL47" s="894"/>
      <c r="BM47" s="894"/>
      <c r="BN47" s="897"/>
      <c r="BO47" s="32"/>
      <c r="BP47" s="893"/>
      <c r="BQ47" s="894"/>
      <c r="BR47" s="894"/>
      <c r="BS47" s="895"/>
      <c r="BT47" s="896"/>
      <c r="BU47" s="894"/>
      <c r="BV47" s="894"/>
      <c r="BW47" s="897"/>
      <c r="BX47" s="32"/>
      <c r="BY47" s="893"/>
      <c r="BZ47" s="894"/>
      <c r="CA47" s="894"/>
      <c r="CB47" s="895"/>
      <c r="CC47" s="896"/>
      <c r="CD47" s="894"/>
      <c r="CE47" s="894"/>
      <c r="CF47" s="897"/>
      <c r="CG47" s="32"/>
      <c r="CH47" s="893"/>
      <c r="CI47" s="894"/>
      <c r="CJ47" s="894"/>
      <c r="CK47" s="895"/>
      <c r="CL47" s="896"/>
      <c r="CM47" s="894"/>
      <c r="CN47" s="894"/>
      <c r="CO47" s="897"/>
    </row>
    <row r="48" spans="1:93" ht="15" customHeight="1" thickBot="1">
      <c r="A48" s="137"/>
      <c r="B48" s="135"/>
      <c r="C48" s="135"/>
      <c r="D48" s="136" t="s">
        <v>274</v>
      </c>
      <c r="E48" s="898">
        <f>IF(E46="","",IF(E46="Ja","OK","IKKE OK"))</f>
      </c>
      <c r="F48" s="749"/>
      <c r="G48" s="749"/>
      <c r="H48" s="899"/>
      <c r="I48" s="900">
        <f>IF(I46="","",IF(I46="Ja","OK","IKKE OK"))</f>
      </c>
      <c r="J48" s="749"/>
      <c r="K48" s="749"/>
      <c r="L48" s="750"/>
      <c r="M48" s="134"/>
      <c r="N48" s="898">
        <f>IF(N46="","",IF(N46="Ja","OK","IKKE OK"))</f>
      </c>
      <c r="O48" s="749"/>
      <c r="P48" s="749"/>
      <c r="Q48" s="899"/>
      <c r="R48" s="900">
        <f>IF(R46="","",IF(R46="Ja","OK","IKKE OK"))</f>
      </c>
      <c r="S48" s="749"/>
      <c r="T48" s="749"/>
      <c r="U48" s="750"/>
      <c r="V48" s="134"/>
      <c r="W48" s="898">
        <f>IF(W46="","",IF(W46="Ja","OK","IKKE OK"))</f>
      </c>
      <c r="X48" s="749"/>
      <c r="Y48" s="749"/>
      <c r="Z48" s="899"/>
      <c r="AA48" s="900">
        <f>IF(AA46="","",IF(AA46="Ja","OK","IKKE OK"))</f>
      </c>
      <c r="AB48" s="749"/>
      <c r="AC48" s="749"/>
      <c r="AD48" s="750"/>
      <c r="AE48" s="134"/>
      <c r="AF48" s="898">
        <f>IF(AF46="","",IF(AF46="Ja","OK","IKKE OK"))</f>
      </c>
      <c r="AG48" s="749"/>
      <c r="AH48" s="749"/>
      <c r="AI48" s="899"/>
      <c r="AJ48" s="900">
        <f>IF(AJ46="","",IF(AJ46="Ja","OK","IKKE OK"))</f>
      </c>
      <c r="AK48" s="749"/>
      <c r="AL48" s="749"/>
      <c r="AM48" s="750"/>
      <c r="AN48" s="134"/>
      <c r="AO48" s="898">
        <f>IF(AO46="","",IF(AO46="Ja","OK","IKKE OK"))</f>
      </c>
      <c r="AP48" s="749"/>
      <c r="AQ48" s="749"/>
      <c r="AR48" s="899"/>
      <c r="AS48" s="900">
        <f>IF(AS46="","",IF(AS46="Ja","OK","IKKE OK"))</f>
      </c>
      <c r="AT48" s="749"/>
      <c r="AU48" s="749"/>
      <c r="AV48" s="750"/>
      <c r="AW48" s="134"/>
      <c r="AX48" s="898">
        <f>IF(AX46="","",IF(AX46="Ja","OK","IKKE OK"))</f>
      </c>
      <c r="AY48" s="749"/>
      <c r="AZ48" s="749"/>
      <c r="BA48" s="899"/>
      <c r="BB48" s="900">
        <f>IF(BB46="","",IF(BB46="Ja","OK","IKKE OK"))</f>
      </c>
      <c r="BC48" s="749"/>
      <c r="BD48" s="749"/>
      <c r="BE48" s="750"/>
      <c r="BF48" s="134"/>
      <c r="BG48" s="898">
        <f>IF(BG46="","",IF(BG46="Ja","OK","IKKE OK"))</f>
      </c>
      <c r="BH48" s="749"/>
      <c r="BI48" s="749"/>
      <c r="BJ48" s="899"/>
      <c r="BK48" s="900">
        <f>IF(BK46="","",IF(BK46="Ja","OK","IKKE OK"))</f>
      </c>
      <c r="BL48" s="749"/>
      <c r="BM48" s="749"/>
      <c r="BN48" s="750"/>
      <c r="BO48" s="134"/>
      <c r="BP48" s="898">
        <f>IF(BP46="","",IF(BP46="Ja","OK","IKKE OK"))</f>
      </c>
      <c r="BQ48" s="749"/>
      <c r="BR48" s="749"/>
      <c r="BS48" s="899"/>
      <c r="BT48" s="900">
        <f>IF(BT46="","",IF(BT46="Ja","OK","IKKE OK"))</f>
      </c>
      <c r="BU48" s="749"/>
      <c r="BV48" s="749"/>
      <c r="BW48" s="750"/>
      <c r="BX48" s="134"/>
      <c r="BY48" s="898">
        <f>IF(BY46="","",IF(BY46="Ja","OK","IKKE OK"))</f>
      </c>
      <c r="BZ48" s="749"/>
      <c r="CA48" s="749"/>
      <c r="CB48" s="899"/>
      <c r="CC48" s="900">
        <f>IF(CC46="","",IF(CC46="Ja","OK","IKKE OK"))</f>
      </c>
      <c r="CD48" s="749"/>
      <c r="CE48" s="749"/>
      <c r="CF48" s="750"/>
      <c r="CG48" s="134"/>
      <c r="CH48" s="898">
        <f>IF(CH46="","",IF(CH46="Ja","OK","IKKE OK"))</f>
      </c>
      <c r="CI48" s="749"/>
      <c r="CJ48" s="749"/>
      <c r="CK48" s="899"/>
      <c r="CL48" s="900">
        <f>IF(CL46="","",IF(CL46="Ja","OK","IKKE OK"))</f>
      </c>
      <c r="CM48" s="749"/>
      <c r="CN48" s="749"/>
      <c r="CO48" s="750"/>
    </row>
    <row r="49" ht="12.75" thickBot="1"/>
    <row r="50" spans="1:23" ht="12.75">
      <c r="A50" s="871" t="s">
        <v>43</v>
      </c>
      <c r="B50" s="872"/>
      <c r="C50" s="872"/>
      <c r="D50" s="872"/>
      <c r="E50" s="872"/>
      <c r="F50" s="872"/>
      <c r="G50" s="872"/>
      <c r="H50" s="872"/>
      <c r="I50" s="872"/>
      <c r="J50" s="872"/>
      <c r="K50" s="872"/>
      <c r="L50" s="872"/>
      <c r="M50" s="872"/>
      <c r="N50" s="872"/>
      <c r="O50" s="872"/>
      <c r="P50" s="872"/>
      <c r="Q50" s="872"/>
      <c r="R50" s="872"/>
      <c r="S50" s="872"/>
      <c r="T50" s="872"/>
      <c r="U50" s="872"/>
      <c r="V50" s="872"/>
      <c r="W50" s="873"/>
    </row>
    <row r="51" spans="1:23" ht="12">
      <c r="A51" s="877"/>
      <c r="B51" s="878"/>
      <c r="C51" s="878"/>
      <c r="D51" s="878"/>
      <c r="E51" s="878"/>
      <c r="F51" s="878"/>
      <c r="G51" s="878"/>
      <c r="H51" s="878"/>
      <c r="I51" s="878"/>
      <c r="J51" s="878"/>
      <c r="K51" s="878"/>
      <c r="L51" s="878"/>
      <c r="M51" s="878"/>
      <c r="N51" s="878"/>
      <c r="O51" s="878"/>
      <c r="P51" s="878"/>
      <c r="Q51" s="878"/>
      <c r="R51" s="878"/>
      <c r="S51" s="878"/>
      <c r="T51" s="878"/>
      <c r="U51" s="878"/>
      <c r="V51" s="878"/>
      <c r="W51" s="879"/>
    </row>
    <row r="52" spans="1:23" ht="12">
      <c r="A52" s="877"/>
      <c r="B52" s="878"/>
      <c r="C52" s="878"/>
      <c r="D52" s="878"/>
      <c r="E52" s="878"/>
      <c r="F52" s="878"/>
      <c r="G52" s="878"/>
      <c r="H52" s="878"/>
      <c r="I52" s="878"/>
      <c r="J52" s="878"/>
      <c r="K52" s="878"/>
      <c r="L52" s="878"/>
      <c r="M52" s="878"/>
      <c r="N52" s="878"/>
      <c r="O52" s="878"/>
      <c r="P52" s="878"/>
      <c r="Q52" s="878"/>
      <c r="R52" s="878"/>
      <c r="S52" s="878"/>
      <c r="T52" s="878"/>
      <c r="U52" s="878"/>
      <c r="V52" s="878"/>
      <c r="W52" s="879"/>
    </row>
    <row r="53" spans="1:23" ht="12">
      <c r="A53" s="877"/>
      <c r="B53" s="878"/>
      <c r="C53" s="878"/>
      <c r="D53" s="878"/>
      <c r="E53" s="878"/>
      <c r="F53" s="878"/>
      <c r="G53" s="878"/>
      <c r="H53" s="878"/>
      <c r="I53" s="878"/>
      <c r="J53" s="878"/>
      <c r="K53" s="878"/>
      <c r="L53" s="878"/>
      <c r="M53" s="878"/>
      <c r="N53" s="878"/>
      <c r="O53" s="878"/>
      <c r="P53" s="878"/>
      <c r="Q53" s="878"/>
      <c r="R53" s="878"/>
      <c r="S53" s="878"/>
      <c r="T53" s="878"/>
      <c r="U53" s="878"/>
      <c r="V53" s="878"/>
      <c r="W53" s="879"/>
    </row>
    <row r="54" spans="1:23" ht="12">
      <c r="A54" s="877"/>
      <c r="B54" s="878"/>
      <c r="C54" s="878"/>
      <c r="D54" s="878"/>
      <c r="E54" s="878"/>
      <c r="F54" s="878"/>
      <c r="G54" s="878"/>
      <c r="H54" s="878"/>
      <c r="I54" s="878"/>
      <c r="J54" s="878"/>
      <c r="K54" s="878"/>
      <c r="L54" s="878"/>
      <c r="M54" s="878"/>
      <c r="N54" s="878"/>
      <c r="O54" s="878"/>
      <c r="P54" s="878"/>
      <c r="Q54" s="878"/>
      <c r="R54" s="878"/>
      <c r="S54" s="878"/>
      <c r="T54" s="878"/>
      <c r="U54" s="878"/>
      <c r="V54" s="878"/>
      <c r="W54" s="879"/>
    </row>
    <row r="55" spans="1:23" ht="12">
      <c r="A55" s="877"/>
      <c r="B55" s="878"/>
      <c r="C55" s="878"/>
      <c r="D55" s="878"/>
      <c r="E55" s="878"/>
      <c r="F55" s="878"/>
      <c r="G55" s="878"/>
      <c r="H55" s="878"/>
      <c r="I55" s="878"/>
      <c r="J55" s="878"/>
      <c r="K55" s="878"/>
      <c r="L55" s="878"/>
      <c r="M55" s="878"/>
      <c r="N55" s="878"/>
      <c r="O55" s="878"/>
      <c r="P55" s="878"/>
      <c r="Q55" s="878"/>
      <c r="R55" s="878"/>
      <c r="S55" s="878"/>
      <c r="T55" s="878"/>
      <c r="U55" s="878"/>
      <c r="V55" s="878"/>
      <c r="W55" s="879"/>
    </row>
    <row r="56" spans="1:23" ht="12.75" thickBot="1">
      <c r="A56" s="883"/>
      <c r="B56" s="884"/>
      <c r="C56" s="884"/>
      <c r="D56" s="884"/>
      <c r="E56" s="884"/>
      <c r="F56" s="884"/>
      <c r="G56" s="884"/>
      <c r="H56" s="884"/>
      <c r="I56" s="884"/>
      <c r="J56" s="884"/>
      <c r="K56" s="884"/>
      <c r="L56" s="884"/>
      <c r="M56" s="884"/>
      <c r="N56" s="884"/>
      <c r="O56" s="884"/>
      <c r="P56" s="884"/>
      <c r="Q56" s="884"/>
      <c r="R56" s="884"/>
      <c r="S56" s="884"/>
      <c r="T56" s="884"/>
      <c r="U56" s="884"/>
      <c r="V56" s="884"/>
      <c r="W56" s="885"/>
    </row>
    <row r="57" spans="1:21" ht="12.75" thickBot="1">
      <c r="A57" s="2"/>
      <c r="B57" s="2"/>
      <c r="C57" s="2"/>
      <c r="D57" s="2"/>
      <c r="E57" s="2"/>
      <c r="F57" s="2"/>
      <c r="G57" s="2"/>
      <c r="H57" s="2"/>
      <c r="I57" s="2"/>
      <c r="J57" s="2"/>
      <c r="K57" s="2"/>
      <c r="L57" s="2"/>
      <c r="M57" s="2"/>
      <c r="N57" s="2"/>
      <c r="O57" s="2"/>
      <c r="P57" s="2"/>
      <c r="Q57" s="2"/>
      <c r="R57" s="2"/>
      <c r="S57" s="2"/>
      <c r="T57" s="2"/>
      <c r="U57" s="2"/>
    </row>
    <row r="58" spans="1:23" ht="13.5" thickBot="1">
      <c r="A58" s="880" t="s">
        <v>62</v>
      </c>
      <c r="B58" s="881"/>
      <c r="C58" s="881"/>
      <c r="D58" s="881"/>
      <c r="E58" s="881"/>
      <c r="F58" s="881"/>
      <c r="G58" s="881"/>
      <c r="H58" s="881"/>
      <c r="I58" s="881"/>
      <c r="J58" s="881"/>
      <c r="K58" s="881"/>
      <c r="L58" s="881"/>
      <c r="M58" s="881"/>
      <c r="N58" s="881"/>
      <c r="O58" s="881"/>
      <c r="P58" s="881"/>
      <c r="Q58" s="881"/>
      <c r="R58" s="881"/>
      <c r="S58" s="881"/>
      <c r="T58" s="881"/>
      <c r="U58" s="881"/>
      <c r="V58" s="881"/>
      <c r="W58" s="882"/>
    </row>
    <row r="59" spans="1:23" ht="12.75" customHeight="1" thickBot="1">
      <c r="A59" s="886" t="s">
        <v>80</v>
      </c>
      <c r="B59" s="887"/>
      <c r="C59" s="887"/>
      <c r="D59" s="887"/>
      <c r="E59" s="887"/>
      <c r="F59" s="887"/>
      <c r="G59" s="887"/>
      <c r="H59" s="887"/>
      <c r="I59" s="887"/>
      <c r="J59" s="887"/>
      <c r="K59" s="887"/>
      <c r="L59" s="887"/>
      <c r="M59" s="887"/>
      <c r="N59" s="887"/>
      <c r="O59" s="887"/>
      <c r="P59" s="887"/>
      <c r="Q59" s="887"/>
      <c r="R59" s="887"/>
      <c r="S59" s="887"/>
      <c r="T59" s="887"/>
      <c r="U59" s="887"/>
      <c r="V59" s="887"/>
      <c r="W59" s="888"/>
    </row>
    <row r="60" spans="1:23" ht="12">
      <c r="A60" s="889"/>
      <c r="B60" s="890"/>
      <c r="C60" s="890"/>
      <c r="D60" s="890"/>
      <c r="E60" s="890"/>
      <c r="F60" s="890"/>
      <c r="G60" s="890"/>
      <c r="H60" s="890"/>
      <c r="I60" s="890"/>
      <c r="J60" s="890"/>
      <c r="K60" s="890"/>
      <c r="L60" s="890"/>
      <c r="M60" s="890"/>
      <c r="N60" s="890"/>
      <c r="O60" s="890"/>
      <c r="P60" s="890"/>
      <c r="Q60" s="890"/>
      <c r="R60" s="890"/>
      <c r="S60" s="890"/>
      <c r="T60" s="890"/>
      <c r="U60" s="890"/>
      <c r="V60" s="890"/>
      <c r="W60" s="891"/>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
      <c r="A62" s="877"/>
      <c r="B62" s="878"/>
      <c r="C62" s="878"/>
      <c r="D62" s="878"/>
      <c r="E62" s="878"/>
      <c r="F62" s="878"/>
      <c r="G62" s="878"/>
      <c r="H62" s="878"/>
      <c r="I62" s="878"/>
      <c r="J62" s="878"/>
      <c r="K62" s="878"/>
      <c r="L62" s="878"/>
      <c r="M62" s="878"/>
      <c r="N62" s="878"/>
      <c r="O62" s="878"/>
      <c r="P62" s="878"/>
      <c r="Q62" s="878"/>
      <c r="R62" s="878"/>
      <c r="S62" s="878"/>
      <c r="T62" s="878"/>
      <c r="U62" s="878"/>
      <c r="V62" s="878"/>
      <c r="W62" s="879"/>
    </row>
    <row r="63" spans="1:23" ht="12">
      <c r="A63" s="877"/>
      <c r="B63" s="878"/>
      <c r="C63" s="878"/>
      <c r="D63" s="878"/>
      <c r="E63" s="878"/>
      <c r="F63" s="878"/>
      <c r="G63" s="878"/>
      <c r="H63" s="878"/>
      <c r="I63" s="878"/>
      <c r="J63" s="878"/>
      <c r="K63" s="878"/>
      <c r="L63" s="878"/>
      <c r="M63" s="878"/>
      <c r="N63" s="878"/>
      <c r="O63" s="878"/>
      <c r="P63" s="878"/>
      <c r="Q63" s="878"/>
      <c r="R63" s="878"/>
      <c r="S63" s="878"/>
      <c r="T63" s="878"/>
      <c r="U63" s="878"/>
      <c r="V63" s="878"/>
      <c r="W63" s="879"/>
    </row>
    <row r="64" spans="1:23" ht="12">
      <c r="A64" s="877"/>
      <c r="B64" s="878"/>
      <c r="C64" s="878"/>
      <c r="D64" s="878"/>
      <c r="E64" s="878"/>
      <c r="F64" s="878"/>
      <c r="G64" s="878"/>
      <c r="H64" s="878"/>
      <c r="I64" s="878"/>
      <c r="J64" s="878"/>
      <c r="K64" s="878"/>
      <c r="L64" s="878"/>
      <c r="M64" s="878"/>
      <c r="N64" s="878"/>
      <c r="O64" s="878"/>
      <c r="P64" s="878"/>
      <c r="Q64" s="878"/>
      <c r="R64" s="878"/>
      <c r="S64" s="878"/>
      <c r="T64" s="878"/>
      <c r="U64" s="878"/>
      <c r="V64" s="878"/>
      <c r="W64" s="879"/>
    </row>
    <row r="65" spans="1:23" ht="12.75" thickBot="1">
      <c r="A65" s="883"/>
      <c r="B65" s="884"/>
      <c r="C65" s="884"/>
      <c r="D65" s="884"/>
      <c r="E65" s="884"/>
      <c r="F65" s="884"/>
      <c r="G65" s="884"/>
      <c r="H65" s="884"/>
      <c r="I65" s="884"/>
      <c r="J65" s="884"/>
      <c r="K65" s="884"/>
      <c r="L65" s="884"/>
      <c r="M65" s="884"/>
      <c r="N65" s="884"/>
      <c r="O65" s="884"/>
      <c r="P65" s="884"/>
      <c r="Q65" s="884"/>
      <c r="R65" s="884"/>
      <c r="S65" s="884"/>
      <c r="T65" s="884"/>
      <c r="U65" s="884"/>
      <c r="V65" s="884"/>
      <c r="W65" s="885"/>
    </row>
  </sheetData>
  <sheetProtection sheet="1"/>
  <mergeCells count="399">
    <mergeCell ref="N16:T16"/>
    <mergeCell ref="N17:T17"/>
    <mergeCell ref="N18:T18"/>
    <mergeCell ref="L11:N11"/>
    <mergeCell ref="W16:AC16"/>
    <mergeCell ref="W17:AC17"/>
    <mergeCell ref="W18:AC18"/>
    <mergeCell ref="W15:AC15"/>
    <mergeCell ref="N15:T15"/>
    <mergeCell ref="E19:K19"/>
    <mergeCell ref="E20:K20"/>
    <mergeCell ref="E21:K21"/>
    <mergeCell ref="E22:K22"/>
    <mergeCell ref="E23:K23"/>
    <mergeCell ref="E35:K35"/>
    <mergeCell ref="E32:K32"/>
    <mergeCell ref="AA46:AD47"/>
    <mergeCell ref="AA48:AD48"/>
    <mergeCell ref="N23:T23"/>
    <mergeCell ref="N24:T24"/>
    <mergeCell ref="E18:K18"/>
    <mergeCell ref="E16:K16"/>
    <mergeCell ref="N22:T22"/>
    <mergeCell ref="N19:T19"/>
    <mergeCell ref="N37:T37"/>
    <mergeCell ref="N38:T38"/>
    <mergeCell ref="A1:C3"/>
    <mergeCell ref="D1:L2"/>
    <mergeCell ref="M1:X2"/>
    <mergeCell ref="E48:H48"/>
    <mergeCell ref="I48:L48"/>
    <mergeCell ref="N48:Q48"/>
    <mergeCell ref="R48:U48"/>
    <mergeCell ref="W46:Z47"/>
    <mergeCell ref="W48:Z48"/>
    <mergeCell ref="A7:C7"/>
    <mergeCell ref="A11:C11"/>
    <mergeCell ref="D11:E11"/>
    <mergeCell ref="F11:K11"/>
    <mergeCell ref="N25:T25"/>
    <mergeCell ref="N26:T26"/>
    <mergeCell ref="N27:T27"/>
    <mergeCell ref="E24:K24"/>
    <mergeCell ref="E15:K15"/>
    <mergeCell ref="E17:K17"/>
    <mergeCell ref="N20:T20"/>
    <mergeCell ref="A16:D16"/>
    <mergeCell ref="A15:D15"/>
    <mergeCell ref="N34:T34"/>
    <mergeCell ref="N35:T35"/>
    <mergeCell ref="N36:T36"/>
    <mergeCell ref="A17:D17"/>
    <mergeCell ref="N28:T28"/>
    <mergeCell ref="E25:K25"/>
    <mergeCell ref="E26:K26"/>
    <mergeCell ref="N29:T29"/>
    <mergeCell ref="A18:D18"/>
    <mergeCell ref="N40:T40"/>
    <mergeCell ref="A20:D20"/>
    <mergeCell ref="A19:D19"/>
    <mergeCell ref="A35:D35"/>
    <mergeCell ref="N32:T32"/>
    <mergeCell ref="N30:T30"/>
    <mergeCell ref="N31:T31"/>
    <mergeCell ref="N21:T21"/>
    <mergeCell ref="E27:K27"/>
    <mergeCell ref="A21:D21"/>
    <mergeCell ref="A53:W53"/>
    <mergeCell ref="A54:W54"/>
    <mergeCell ref="A32:D32"/>
    <mergeCell ref="E34:K34"/>
    <mergeCell ref="A34:D34"/>
    <mergeCell ref="A36:D36"/>
    <mergeCell ref="N39:T39"/>
    <mergeCell ref="E28:K28"/>
    <mergeCell ref="E29:K29"/>
    <mergeCell ref="A22:D22"/>
    <mergeCell ref="A58:W58"/>
    <mergeCell ref="A59:W59"/>
    <mergeCell ref="A60:W60"/>
    <mergeCell ref="A24:D24"/>
    <mergeCell ref="A23:D23"/>
    <mergeCell ref="A30:D30"/>
    <mergeCell ref="A31:D31"/>
    <mergeCell ref="A50:W50"/>
    <mergeCell ref="A51:W51"/>
    <mergeCell ref="A64:W64"/>
    <mergeCell ref="A65:W65"/>
    <mergeCell ref="A26:D26"/>
    <mergeCell ref="A28:D28"/>
    <mergeCell ref="A27:D27"/>
    <mergeCell ref="A29:D29"/>
    <mergeCell ref="A55:W55"/>
    <mergeCell ref="A56:W56"/>
    <mergeCell ref="A52:W52"/>
    <mergeCell ref="E30:K30"/>
    <mergeCell ref="A61:W61"/>
    <mergeCell ref="A62:W62"/>
    <mergeCell ref="A63:W63"/>
    <mergeCell ref="A25:D25"/>
    <mergeCell ref="E31:K31"/>
    <mergeCell ref="E36:K36"/>
    <mergeCell ref="E37:K37"/>
    <mergeCell ref="E38:K38"/>
    <mergeCell ref="A37:D37"/>
    <mergeCell ref="A38:D38"/>
    <mergeCell ref="A40:D40"/>
    <mergeCell ref="A39:D39"/>
    <mergeCell ref="A43:D44"/>
    <mergeCell ref="E40:K40"/>
    <mergeCell ref="E39:K39"/>
    <mergeCell ref="A46:D47"/>
    <mergeCell ref="A45:D45"/>
    <mergeCell ref="I45:L45"/>
    <mergeCell ref="E46:H47"/>
    <mergeCell ref="I46:L47"/>
    <mergeCell ref="R46:U47"/>
    <mergeCell ref="D3:L3"/>
    <mergeCell ref="M3:X3"/>
    <mergeCell ref="A4:L4"/>
    <mergeCell ref="M4:O4"/>
    <mergeCell ref="P4:X4"/>
    <mergeCell ref="A5:L6"/>
    <mergeCell ref="M5:N5"/>
    <mergeCell ref="P5:Q5"/>
    <mergeCell ref="S5:U5"/>
    <mergeCell ref="V5:X5"/>
    <mergeCell ref="M6:O6"/>
    <mergeCell ref="P6:X6"/>
    <mergeCell ref="I7:J7"/>
    <mergeCell ref="M7:O7"/>
    <mergeCell ref="P7:X7"/>
    <mergeCell ref="A8:X9"/>
    <mergeCell ref="D7:H7"/>
    <mergeCell ref="K7:L7"/>
    <mergeCell ref="W28:AC28"/>
    <mergeCell ref="W29:AC29"/>
    <mergeCell ref="W30:AC30"/>
    <mergeCell ref="W19:AC19"/>
    <mergeCell ref="W20:AC20"/>
    <mergeCell ref="W21:AC21"/>
    <mergeCell ref="W22:AC22"/>
    <mergeCell ref="W23:AC23"/>
    <mergeCell ref="W24:AC24"/>
    <mergeCell ref="W45:Z45"/>
    <mergeCell ref="AA45:AD45"/>
    <mergeCell ref="W31:AC31"/>
    <mergeCell ref="W32:AC32"/>
    <mergeCell ref="W34:AC34"/>
    <mergeCell ref="W35:AC35"/>
    <mergeCell ref="W36:AC36"/>
    <mergeCell ref="W37:AC37"/>
    <mergeCell ref="AF21:AL21"/>
    <mergeCell ref="AF22:AL22"/>
    <mergeCell ref="W38:AC38"/>
    <mergeCell ref="W39:AC39"/>
    <mergeCell ref="W40:AC40"/>
    <mergeCell ref="W43:Z44"/>
    <mergeCell ref="AA43:AD44"/>
    <mergeCell ref="W25:AC25"/>
    <mergeCell ref="W26:AC26"/>
    <mergeCell ref="W27:AC27"/>
    <mergeCell ref="AF15:AL15"/>
    <mergeCell ref="AF16:AL16"/>
    <mergeCell ref="AF17:AL17"/>
    <mergeCell ref="AF18:AL18"/>
    <mergeCell ref="AF19:AL19"/>
    <mergeCell ref="AF20:AL20"/>
    <mergeCell ref="AF23:AL23"/>
    <mergeCell ref="AF24:AL24"/>
    <mergeCell ref="AF25:AL25"/>
    <mergeCell ref="AF26:AL26"/>
    <mergeCell ref="AF27:AL27"/>
    <mergeCell ref="AF28:AL28"/>
    <mergeCell ref="AF29:AL29"/>
    <mergeCell ref="AF30:AL30"/>
    <mergeCell ref="AF31:AL31"/>
    <mergeCell ref="AF32:AL32"/>
    <mergeCell ref="AF34:AL34"/>
    <mergeCell ref="AF35:AL35"/>
    <mergeCell ref="AF36:AL36"/>
    <mergeCell ref="AF37:AL37"/>
    <mergeCell ref="AF38:AL38"/>
    <mergeCell ref="AF39:AL39"/>
    <mergeCell ref="AF40:AL40"/>
    <mergeCell ref="AF43:AI44"/>
    <mergeCell ref="AJ43:AM44"/>
    <mergeCell ref="AO27:AU27"/>
    <mergeCell ref="AO28:AU28"/>
    <mergeCell ref="AO15:AU15"/>
    <mergeCell ref="AO16:AU16"/>
    <mergeCell ref="AO17:AU17"/>
    <mergeCell ref="AO18:AU18"/>
    <mergeCell ref="AO19:AU19"/>
    <mergeCell ref="AO20:AU20"/>
    <mergeCell ref="AO21:AU21"/>
    <mergeCell ref="AO22:AU22"/>
    <mergeCell ref="AO40:AU40"/>
    <mergeCell ref="AO43:AR44"/>
    <mergeCell ref="AS43:AV44"/>
    <mergeCell ref="AO29:AU29"/>
    <mergeCell ref="AO30:AU30"/>
    <mergeCell ref="AO31:AU31"/>
    <mergeCell ref="AO32:AU32"/>
    <mergeCell ref="AO34:AU34"/>
    <mergeCell ref="AO35:AU35"/>
    <mergeCell ref="AX21:BD21"/>
    <mergeCell ref="AX22:BD22"/>
    <mergeCell ref="AO36:AU36"/>
    <mergeCell ref="AO37:AU37"/>
    <mergeCell ref="AO38:AU38"/>
    <mergeCell ref="AO39:AU39"/>
    <mergeCell ref="AO23:AU23"/>
    <mergeCell ref="AO24:AU24"/>
    <mergeCell ref="AO25:AU25"/>
    <mergeCell ref="AO26:AU26"/>
    <mergeCell ref="AX15:BD15"/>
    <mergeCell ref="AX16:BD16"/>
    <mergeCell ref="AX17:BD17"/>
    <mergeCell ref="AX18:BD18"/>
    <mergeCell ref="AX19:BD19"/>
    <mergeCell ref="AX20:BD20"/>
    <mergeCell ref="AX23:BD23"/>
    <mergeCell ref="AX24:BD24"/>
    <mergeCell ref="AX25:BD25"/>
    <mergeCell ref="AX26:BD26"/>
    <mergeCell ref="AX27:BD27"/>
    <mergeCell ref="AX28:BD28"/>
    <mergeCell ref="AX29:BD29"/>
    <mergeCell ref="AX30:BD30"/>
    <mergeCell ref="AX31:BD31"/>
    <mergeCell ref="AX32:BD32"/>
    <mergeCell ref="AX34:BD34"/>
    <mergeCell ref="AX35:BD35"/>
    <mergeCell ref="AX36:BD36"/>
    <mergeCell ref="AX37:BD37"/>
    <mergeCell ref="AX38:BD38"/>
    <mergeCell ref="AX39:BD39"/>
    <mergeCell ref="AX40:BD40"/>
    <mergeCell ref="AX43:BA44"/>
    <mergeCell ref="BB43:BE44"/>
    <mergeCell ref="BG27:BM27"/>
    <mergeCell ref="BG28:BM28"/>
    <mergeCell ref="BG15:BM15"/>
    <mergeCell ref="BG16:BM16"/>
    <mergeCell ref="BG17:BM17"/>
    <mergeCell ref="BG18:BM18"/>
    <mergeCell ref="BG19:BM19"/>
    <mergeCell ref="BG20:BM20"/>
    <mergeCell ref="BG21:BM21"/>
    <mergeCell ref="BG22:BM22"/>
    <mergeCell ref="BG40:BM40"/>
    <mergeCell ref="BG43:BJ44"/>
    <mergeCell ref="BK43:BN44"/>
    <mergeCell ref="BG29:BM29"/>
    <mergeCell ref="BG30:BM30"/>
    <mergeCell ref="BG31:BM31"/>
    <mergeCell ref="BG32:BM32"/>
    <mergeCell ref="BG34:BM34"/>
    <mergeCell ref="BG35:BM35"/>
    <mergeCell ref="BP21:BV21"/>
    <mergeCell ref="BP22:BV22"/>
    <mergeCell ref="BG36:BM36"/>
    <mergeCell ref="BG37:BM37"/>
    <mergeCell ref="BG38:BM38"/>
    <mergeCell ref="BG39:BM39"/>
    <mergeCell ref="BG23:BM23"/>
    <mergeCell ref="BG24:BM24"/>
    <mergeCell ref="BG25:BM25"/>
    <mergeCell ref="BG26:BM26"/>
    <mergeCell ref="BP15:BV15"/>
    <mergeCell ref="BP16:BV16"/>
    <mergeCell ref="BP17:BV17"/>
    <mergeCell ref="BP18:BV18"/>
    <mergeCell ref="BP19:BV19"/>
    <mergeCell ref="BP20:BV20"/>
    <mergeCell ref="BP23:BV23"/>
    <mergeCell ref="BP24:BV24"/>
    <mergeCell ref="BP25:BV25"/>
    <mergeCell ref="BP26:BV26"/>
    <mergeCell ref="BP27:BV27"/>
    <mergeCell ref="BP28:BV28"/>
    <mergeCell ref="BP29:BV29"/>
    <mergeCell ref="BP30:BV30"/>
    <mergeCell ref="BP31:BV31"/>
    <mergeCell ref="BP32:BV32"/>
    <mergeCell ref="BP34:BV34"/>
    <mergeCell ref="BP35:BV35"/>
    <mergeCell ref="BP36:BV36"/>
    <mergeCell ref="BP37:BV37"/>
    <mergeCell ref="BP38:BV38"/>
    <mergeCell ref="BP39:BV39"/>
    <mergeCell ref="BP40:BV40"/>
    <mergeCell ref="BP43:BS44"/>
    <mergeCell ref="BT43:BW44"/>
    <mergeCell ref="BY27:CE27"/>
    <mergeCell ref="BY28:CE28"/>
    <mergeCell ref="BY15:CE15"/>
    <mergeCell ref="BY16:CE16"/>
    <mergeCell ref="BY17:CE17"/>
    <mergeCell ref="BY18:CE18"/>
    <mergeCell ref="BY19:CE19"/>
    <mergeCell ref="BY20:CE20"/>
    <mergeCell ref="BY21:CE21"/>
    <mergeCell ref="BY22:CE22"/>
    <mergeCell ref="CC43:CF44"/>
    <mergeCell ref="BY29:CE29"/>
    <mergeCell ref="BY30:CE30"/>
    <mergeCell ref="BY31:CE31"/>
    <mergeCell ref="BY32:CE32"/>
    <mergeCell ref="BY34:CE34"/>
    <mergeCell ref="BY35:CE35"/>
    <mergeCell ref="CH21:CN21"/>
    <mergeCell ref="CH22:CN22"/>
    <mergeCell ref="BY36:CE36"/>
    <mergeCell ref="BY37:CE37"/>
    <mergeCell ref="BY38:CE38"/>
    <mergeCell ref="BY39:CE39"/>
    <mergeCell ref="BY23:CE23"/>
    <mergeCell ref="BY24:CE24"/>
    <mergeCell ref="BY25:CE25"/>
    <mergeCell ref="BY26:CE26"/>
    <mergeCell ref="CH15:CN15"/>
    <mergeCell ref="CH16:CN16"/>
    <mergeCell ref="CH17:CN17"/>
    <mergeCell ref="CH18:CN18"/>
    <mergeCell ref="CH19:CN19"/>
    <mergeCell ref="CH20:CN20"/>
    <mergeCell ref="CH23:CN23"/>
    <mergeCell ref="CH24:CN24"/>
    <mergeCell ref="CH25:CN25"/>
    <mergeCell ref="CH26:CN26"/>
    <mergeCell ref="CH27:CN27"/>
    <mergeCell ref="CH28:CN28"/>
    <mergeCell ref="CH29:CN29"/>
    <mergeCell ref="CH30:CN30"/>
    <mergeCell ref="CH31:CN31"/>
    <mergeCell ref="CH32:CN32"/>
    <mergeCell ref="CH34:CN34"/>
    <mergeCell ref="CH35:CN35"/>
    <mergeCell ref="N46:Q47"/>
    <mergeCell ref="CH36:CN36"/>
    <mergeCell ref="CH37:CN37"/>
    <mergeCell ref="CH38:CN38"/>
    <mergeCell ref="CH39:CN39"/>
    <mergeCell ref="CH40:CN40"/>
    <mergeCell ref="CH43:CK44"/>
    <mergeCell ref="CL43:CO44"/>
    <mergeCell ref="BY40:CE40"/>
    <mergeCell ref="BY43:CB44"/>
    <mergeCell ref="E43:H44"/>
    <mergeCell ref="I43:L44"/>
    <mergeCell ref="E45:H45"/>
    <mergeCell ref="N43:Q44"/>
    <mergeCell ref="R43:U44"/>
    <mergeCell ref="N45:Q45"/>
    <mergeCell ref="R45:U45"/>
    <mergeCell ref="AF45:AI45"/>
    <mergeCell ref="AJ45:AM45"/>
    <mergeCell ref="AF46:AI47"/>
    <mergeCell ref="AJ46:AM47"/>
    <mergeCell ref="AF48:AI48"/>
    <mergeCell ref="AJ48:AM48"/>
    <mergeCell ref="AO45:AR45"/>
    <mergeCell ref="AS45:AV45"/>
    <mergeCell ref="AO46:AR47"/>
    <mergeCell ref="AS46:AV47"/>
    <mergeCell ref="AO48:AR48"/>
    <mergeCell ref="AS48:AV48"/>
    <mergeCell ref="AX45:BA45"/>
    <mergeCell ref="BB45:BE45"/>
    <mergeCell ref="AX46:BA47"/>
    <mergeCell ref="BB46:BE47"/>
    <mergeCell ref="AX48:BA48"/>
    <mergeCell ref="BB48:BE48"/>
    <mergeCell ref="BG45:BJ45"/>
    <mergeCell ref="BK45:BN45"/>
    <mergeCell ref="BG46:BJ47"/>
    <mergeCell ref="BK46:BN47"/>
    <mergeCell ref="BG48:BJ48"/>
    <mergeCell ref="BK48:BN48"/>
    <mergeCell ref="BP45:BS45"/>
    <mergeCell ref="BT45:BW45"/>
    <mergeCell ref="BP46:BS47"/>
    <mergeCell ref="BT46:BW47"/>
    <mergeCell ref="BP48:BS48"/>
    <mergeCell ref="BT48:BW48"/>
    <mergeCell ref="BY45:CB45"/>
    <mergeCell ref="CC45:CF45"/>
    <mergeCell ref="BY46:CB47"/>
    <mergeCell ref="CC46:CF47"/>
    <mergeCell ref="BY48:CB48"/>
    <mergeCell ref="CC48:CF48"/>
    <mergeCell ref="CH45:CK45"/>
    <mergeCell ref="CL45:CO45"/>
    <mergeCell ref="CH46:CK47"/>
    <mergeCell ref="CL46:CO47"/>
    <mergeCell ref="CH48:CK48"/>
    <mergeCell ref="CL48:CO48"/>
  </mergeCells>
  <conditionalFormatting sqref="M1:X2">
    <cfRule type="cellIs" priority="68" dxfId="0" operator="equal" stopIfTrue="1">
      <formula>""</formula>
    </cfRule>
  </conditionalFormatting>
  <conditionalFormatting sqref="E48:H48">
    <cfRule type="cellIs" priority="39" dxfId="5" operator="equal" stopIfTrue="1">
      <formula>"IKKE OK"</formula>
    </cfRule>
    <cfRule type="cellIs" priority="40" dxfId="6" operator="equal" stopIfTrue="1">
      <formula>"OK"</formula>
    </cfRule>
  </conditionalFormatting>
  <conditionalFormatting sqref="I48:L48">
    <cfRule type="cellIs" priority="37" dxfId="5" operator="equal" stopIfTrue="1">
      <formula>"IKKE OK"</formula>
    </cfRule>
    <cfRule type="cellIs" priority="38" dxfId="6" operator="equal" stopIfTrue="1">
      <formula>"OK"</formula>
    </cfRule>
  </conditionalFormatting>
  <conditionalFormatting sqref="N48:Q48">
    <cfRule type="cellIs" priority="35" dxfId="5" operator="equal" stopIfTrue="1">
      <formula>"IKKE OK"</formula>
    </cfRule>
    <cfRule type="cellIs" priority="36" dxfId="6" operator="equal" stopIfTrue="1">
      <formula>"OK"</formula>
    </cfRule>
  </conditionalFormatting>
  <conditionalFormatting sqref="R48:U48">
    <cfRule type="cellIs" priority="33" dxfId="5" operator="equal" stopIfTrue="1">
      <formula>"IKKE OK"</formula>
    </cfRule>
    <cfRule type="cellIs" priority="34" dxfId="6" operator="equal" stopIfTrue="1">
      <formula>"OK"</formula>
    </cfRule>
  </conditionalFormatting>
  <conditionalFormatting sqref="W48:Z48">
    <cfRule type="cellIs" priority="31" dxfId="5" operator="equal" stopIfTrue="1">
      <formula>"IKKE OK"</formula>
    </cfRule>
    <cfRule type="cellIs" priority="32" dxfId="6" operator="equal" stopIfTrue="1">
      <formula>"OK"</formula>
    </cfRule>
  </conditionalFormatting>
  <conditionalFormatting sqref="AA48:AD48">
    <cfRule type="cellIs" priority="29" dxfId="5" operator="equal" stopIfTrue="1">
      <formula>"IKKE OK"</formula>
    </cfRule>
    <cfRule type="cellIs" priority="30" dxfId="6" operator="equal" stopIfTrue="1">
      <formula>"OK"</formula>
    </cfRule>
  </conditionalFormatting>
  <conditionalFormatting sqref="AF48:AI48">
    <cfRule type="cellIs" priority="27" dxfId="5" operator="equal" stopIfTrue="1">
      <formula>"IKKE OK"</formula>
    </cfRule>
    <cfRule type="cellIs" priority="28" dxfId="6" operator="equal" stopIfTrue="1">
      <formula>"OK"</formula>
    </cfRule>
  </conditionalFormatting>
  <conditionalFormatting sqref="AJ48:AM48">
    <cfRule type="cellIs" priority="25" dxfId="5" operator="equal" stopIfTrue="1">
      <formula>"IKKE OK"</formula>
    </cfRule>
    <cfRule type="cellIs" priority="26" dxfId="6" operator="equal" stopIfTrue="1">
      <formula>"OK"</formula>
    </cfRule>
  </conditionalFormatting>
  <conditionalFormatting sqref="AO48:AR48">
    <cfRule type="cellIs" priority="23" dxfId="5" operator="equal" stopIfTrue="1">
      <formula>"IKKE OK"</formula>
    </cfRule>
    <cfRule type="cellIs" priority="24" dxfId="6" operator="equal" stopIfTrue="1">
      <formula>"OK"</formula>
    </cfRule>
  </conditionalFormatting>
  <conditionalFormatting sqref="AS48:AV48">
    <cfRule type="cellIs" priority="21" dxfId="5" operator="equal" stopIfTrue="1">
      <formula>"IKKE OK"</formula>
    </cfRule>
    <cfRule type="cellIs" priority="22" dxfId="6" operator="equal" stopIfTrue="1">
      <formula>"OK"</formula>
    </cfRule>
  </conditionalFormatting>
  <conditionalFormatting sqref="AX48:BA48">
    <cfRule type="cellIs" priority="19" dxfId="5" operator="equal" stopIfTrue="1">
      <formula>"IKKE OK"</formula>
    </cfRule>
    <cfRule type="cellIs" priority="20" dxfId="6" operator="equal" stopIfTrue="1">
      <formula>"OK"</formula>
    </cfRule>
  </conditionalFormatting>
  <conditionalFormatting sqref="BB48:BE48">
    <cfRule type="cellIs" priority="17" dxfId="5" operator="equal" stopIfTrue="1">
      <formula>"IKKE OK"</formula>
    </cfRule>
    <cfRule type="cellIs" priority="18" dxfId="6" operator="equal" stopIfTrue="1">
      <formula>"OK"</formula>
    </cfRule>
  </conditionalFormatting>
  <conditionalFormatting sqref="BG48:BJ48">
    <cfRule type="cellIs" priority="15" dxfId="5" operator="equal" stopIfTrue="1">
      <formula>"IKKE OK"</formula>
    </cfRule>
    <cfRule type="cellIs" priority="16" dxfId="6" operator="equal" stopIfTrue="1">
      <formula>"OK"</formula>
    </cfRule>
  </conditionalFormatting>
  <conditionalFormatting sqref="BK48:BN48">
    <cfRule type="cellIs" priority="13" dxfId="5" operator="equal" stopIfTrue="1">
      <formula>"IKKE OK"</formula>
    </cfRule>
    <cfRule type="cellIs" priority="14" dxfId="6" operator="equal" stopIfTrue="1">
      <formula>"OK"</formula>
    </cfRule>
  </conditionalFormatting>
  <conditionalFormatting sqref="BP48:BS48">
    <cfRule type="cellIs" priority="11" dxfId="5" operator="equal" stopIfTrue="1">
      <formula>"IKKE OK"</formula>
    </cfRule>
    <cfRule type="cellIs" priority="12" dxfId="6" operator="equal" stopIfTrue="1">
      <formula>"OK"</formula>
    </cfRule>
  </conditionalFormatting>
  <conditionalFormatting sqref="BT48:BW48">
    <cfRule type="cellIs" priority="9" dxfId="5" operator="equal" stopIfTrue="1">
      <formula>"IKKE OK"</formula>
    </cfRule>
    <cfRule type="cellIs" priority="10" dxfId="6" operator="equal" stopIfTrue="1">
      <formula>"OK"</formula>
    </cfRule>
  </conditionalFormatting>
  <conditionalFormatting sqref="BY48:CB48">
    <cfRule type="cellIs" priority="7" dxfId="5" operator="equal" stopIfTrue="1">
      <formula>"IKKE OK"</formula>
    </cfRule>
    <cfRule type="cellIs" priority="8" dxfId="6" operator="equal" stopIfTrue="1">
      <formula>"OK"</formula>
    </cfRule>
  </conditionalFormatting>
  <conditionalFormatting sqref="CC48:CF48">
    <cfRule type="cellIs" priority="5" dxfId="5" operator="equal" stopIfTrue="1">
      <formula>"IKKE OK"</formula>
    </cfRule>
    <cfRule type="cellIs" priority="6" dxfId="6" operator="equal" stopIfTrue="1">
      <formula>"OK"</formula>
    </cfRule>
  </conditionalFormatting>
  <conditionalFormatting sqref="CH48:CK48">
    <cfRule type="cellIs" priority="3" dxfId="5" operator="equal" stopIfTrue="1">
      <formula>"IKKE OK"</formula>
    </cfRule>
    <cfRule type="cellIs" priority="4" dxfId="6" operator="equal" stopIfTrue="1">
      <formula>"OK"</formula>
    </cfRule>
  </conditionalFormatting>
  <conditionalFormatting sqref="CL48:CO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I46 BY46 N46 W46 AF46 AO46 AX46 BG46 BP46 E46 R46 AA46 AJ46 AS46 BB46 BK46 BT46 CC46 CL46 CH46">
      <formula1>"Ja,Nej"</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3" tint="0.7999799847602844"/>
  </sheetPr>
  <dimension ref="A1:Z65"/>
  <sheetViews>
    <sheetView zoomScalePageLayoutView="0" workbookViewId="0" topLeftCell="A1">
      <selection activeCell="E42" sqref="E42:J43"/>
    </sheetView>
  </sheetViews>
  <sheetFormatPr defaultColWidth="9.140625" defaultRowHeight="12.75"/>
  <cols>
    <col min="15" max="15" width="17.7109375" style="0" customWidth="1"/>
    <col min="17" max="17" width="7.28125" style="0" customWidth="1"/>
    <col min="18" max="18" width="25.57421875" style="0" customWidth="1"/>
    <col min="20" max="20" width="8.421875" style="0" customWidth="1"/>
    <col min="21" max="21" width="4.57421875" style="0" customWidth="1"/>
    <col min="23" max="23" width="3.28125" style="0" customWidth="1"/>
    <col min="24" max="24" width="14.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IF(Oplysningsside!I55="",IF(Oplysningsside!I48="","",Oplysningsside!I48),Oplysningsside!I55)</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318</v>
      </c>
      <c r="B41" s="21"/>
      <c r="C41" s="21"/>
      <c r="D41" s="21"/>
      <c r="E41" s="21"/>
      <c r="F41" s="21"/>
      <c r="G41" s="21"/>
      <c r="H41" s="21"/>
      <c r="I41" s="21"/>
      <c r="J41" s="22"/>
    </row>
    <row r="42" spans="1:10" s="2" customFormat="1" ht="15" customHeight="1">
      <c r="A42" s="697"/>
      <c r="B42" s="698"/>
      <c r="C42" s="698"/>
      <c r="D42" s="698"/>
      <c r="E42" s="703" t="str">
        <f>IF('Brug af Fabrikstest Billedkvali'!D24="Fabrikstest","Modtagekontrol dokumenteres på anden vis","Modtagekontrol")</f>
        <v>Modtagekontrol</v>
      </c>
      <c r="F42" s="641"/>
      <c r="G42" s="641"/>
      <c r="H42" s="641"/>
      <c r="I42" s="641"/>
      <c r="J42" s="642"/>
    </row>
    <row r="43" spans="1:10" s="2" customFormat="1" ht="15" customHeight="1">
      <c r="A43" s="700"/>
      <c r="B43" s="701"/>
      <c r="C43" s="701"/>
      <c r="D43" s="701"/>
      <c r="E43" s="643"/>
      <c r="F43" s="644"/>
      <c r="G43" s="644"/>
      <c r="H43" s="644"/>
      <c r="I43" s="644"/>
      <c r="J43" s="645"/>
    </row>
    <row r="44" spans="1:10" s="2" customFormat="1" ht="15" customHeight="1">
      <c r="A44" s="728"/>
      <c r="B44" s="729"/>
      <c r="C44" s="729"/>
      <c r="D44" s="729"/>
      <c r="E44" s="737" t="s">
        <v>48</v>
      </c>
      <c r="F44" s="738"/>
      <c r="G44" s="738"/>
      <c r="H44" s="738"/>
      <c r="I44" s="738"/>
      <c r="J44" s="739"/>
    </row>
    <row r="45" spans="1:10" s="2" customFormat="1" ht="15" customHeight="1" thickBot="1">
      <c r="A45" s="803" t="s">
        <v>319</v>
      </c>
      <c r="B45" s="804"/>
      <c r="C45" s="804"/>
      <c r="D45" s="805"/>
      <c r="E45" s="719"/>
      <c r="F45" s="720"/>
      <c r="G45" s="720"/>
      <c r="H45" s="720"/>
      <c r="I45" s="720"/>
      <c r="J45" s="721"/>
    </row>
    <row r="46" spans="1:10" s="2" customFormat="1" ht="15" customHeight="1">
      <c r="A46" s="94"/>
      <c r="B46" s="85"/>
      <c r="C46" s="85"/>
      <c r="D46" s="85"/>
      <c r="E46" s="599" t="s">
        <v>323</v>
      </c>
      <c r="F46" s="649"/>
      <c r="G46" s="649"/>
      <c r="H46" s="649"/>
      <c r="I46" s="649"/>
      <c r="J46" s="650"/>
    </row>
    <row r="47" spans="1:10" s="2" customFormat="1" ht="15" customHeight="1">
      <c r="A47" s="94"/>
      <c r="B47" s="85"/>
      <c r="C47" s="85"/>
      <c r="D47" s="85"/>
      <c r="E47" s="755" t="s">
        <v>272</v>
      </c>
      <c r="F47" s="756"/>
      <c r="G47" s="745"/>
      <c r="H47" s="757"/>
      <c r="I47" s="758"/>
      <c r="J47" s="759"/>
    </row>
    <row r="48" spans="1:10" s="2" customFormat="1" ht="15" customHeight="1">
      <c r="A48" s="94"/>
      <c r="B48" s="85"/>
      <c r="C48" s="85"/>
      <c r="D48" s="85"/>
      <c r="E48" s="740" t="s">
        <v>77</v>
      </c>
      <c r="F48" s="741"/>
      <c r="G48" s="741"/>
      <c r="H48" s="742" t="str">
        <f>IF(E45="","-",IF(H47="","-",(E45-H47)/H47))</f>
        <v>-</v>
      </c>
      <c r="I48" s="743"/>
      <c r="J48" s="744"/>
    </row>
    <row r="49" spans="1:10" s="2" customFormat="1" ht="15" customHeight="1" thickBot="1">
      <c r="A49" s="145"/>
      <c r="B49" s="146"/>
      <c r="C49" s="146"/>
      <c r="D49" s="146"/>
      <c r="E49" s="602" t="s">
        <v>274</v>
      </c>
      <c r="F49" s="603"/>
      <c r="G49" s="603"/>
      <c r="H49" s="748" t="str">
        <f>IF(H48="-","-",IF(ABS(H48)&lt;=0.05,"OK","IKKE OK"))</f>
        <v>-</v>
      </c>
      <c r="I49" s="749"/>
      <c r="J49" s="750"/>
    </row>
    <row r="50" ht="13.5" thickBot="1"/>
    <row r="51" spans="1:23" ht="12.75">
      <c r="A51" s="964" t="s">
        <v>43</v>
      </c>
      <c r="B51" s="965"/>
      <c r="C51" s="965"/>
      <c r="D51" s="965"/>
      <c r="E51" s="965"/>
      <c r="F51" s="965"/>
      <c r="G51" s="965"/>
      <c r="H51" s="965"/>
      <c r="I51" s="965"/>
      <c r="J51" s="965"/>
      <c r="K51" s="965"/>
      <c r="L51" s="965"/>
      <c r="M51" s="965"/>
      <c r="N51" s="965"/>
      <c r="O51" s="965"/>
      <c r="P51" s="965"/>
      <c r="Q51" s="965"/>
      <c r="R51" s="965"/>
      <c r="S51" s="965"/>
      <c r="T51" s="965"/>
      <c r="U51" s="965"/>
      <c r="V51" s="965"/>
      <c r="W51" s="966"/>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515"/>
      <c r="B54" s="967"/>
      <c r="C54" s="967"/>
      <c r="D54" s="967"/>
      <c r="E54" s="967"/>
      <c r="F54" s="967"/>
      <c r="G54" s="967"/>
      <c r="H54" s="967"/>
      <c r="I54" s="967"/>
      <c r="J54" s="967"/>
      <c r="K54" s="967"/>
      <c r="L54" s="967"/>
      <c r="M54" s="967"/>
      <c r="N54" s="967"/>
      <c r="O54" s="967"/>
      <c r="P54" s="967"/>
      <c r="Q54" s="967"/>
      <c r="R54" s="967"/>
      <c r="S54" s="967"/>
      <c r="T54" s="967"/>
      <c r="U54" s="967"/>
      <c r="V54" s="967"/>
      <c r="W54" s="968"/>
    </row>
    <row r="55" spans="1:23" ht="12">
      <c r="A55" s="969"/>
      <c r="B55" s="970"/>
      <c r="C55" s="970"/>
      <c r="D55" s="970"/>
      <c r="E55" s="970"/>
      <c r="F55" s="970"/>
      <c r="G55" s="970"/>
      <c r="H55" s="970"/>
      <c r="I55" s="970"/>
      <c r="J55" s="970"/>
      <c r="K55" s="970"/>
      <c r="L55" s="970"/>
      <c r="M55" s="970"/>
      <c r="N55" s="970"/>
      <c r="O55" s="970"/>
      <c r="P55" s="970"/>
      <c r="Q55" s="970"/>
      <c r="R55" s="970"/>
      <c r="S55" s="970"/>
      <c r="T55" s="970"/>
      <c r="U55" s="970"/>
      <c r="V55" s="970"/>
      <c r="W55" s="971"/>
    </row>
    <row r="56" spans="1:23" ht="12">
      <c r="A56" s="515"/>
      <c r="B56" s="967"/>
      <c r="C56" s="967"/>
      <c r="D56" s="967"/>
      <c r="E56" s="967"/>
      <c r="F56" s="967"/>
      <c r="G56" s="967"/>
      <c r="H56" s="967"/>
      <c r="I56" s="967"/>
      <c r="J56" s="967"/>
      <c r="K56" s="967"/>
      <c r="L56" s="967"/>
      <c r="M56" s="967"/>
      <c r="N56" s="967"/>
      <c r="O56" s="967"/>
      <c r="P56" s="967"/>
      <c r="Q56" s="967"/>
      <c r="R56" s="967"/>
      <c r="S56" s="967"/>
      <c r="T56" s="967"/>
      <c r="U56" s="967"/>
      <c r="V56" s="967"/>
      <c r="W56" s="968"/>
    </row>
    <row r="57" spans="1:23" ht="12.75" thickBot="1">
      <c r="A57" s="955"/>
      <c r="B57" s="956"/>
      <c r="C57" s="956"/>
      <c r="D57" s="956"/>
      <c r="E57" s="956"/>
      <c r="F57" s="956"/>
      <c r="G57" s="956"/>
      <c r="H57" s="956"/>
      <c r="I57" s="956"/>
      <c r="J57" s="956"/>
      <c r="K57" s="956"/>
      <c r="L57" s="956"/>
      <c r="M57" s="956"/>
      <c r="N57" s="956"/>
      <c r="O57" s="956"/>
      <c r="P57" s="956"/>
      <c r="Q57" s="956"/>
      <c r="R57" s="956"/>
      <c r="S57" s="956"/>
      <c r="T57" s="956"/>
      <c r="U57" s="956"/>
      <c r="V57" s="956"/>
      <c r="W57" s="957"/>
    </row>
    <row r="58" spans="1:23" ht="12.75" thickBot="1">
      <c r="A58" s="138"/>
      <c r="B58" s="138"/>
      <c r="C58" s="138"/>
      <c r="D58" s="138"/>
      <c r="E58" s="138"/>
      <c r="F58" s="138"/>
      <c r="G58" s="138"/>
      <c r="H58" s="138"/>
      <c r="I58" s="138"/>
      <c r="J58" s="138"/>
      <c r="K58" s="138"/>
      <c r="L58" s="138"/>
      <c r="M58" s="138"/>
      <c r="N58" s="138"/>
      <c r="O58" s="138"/>
      <c r="P58" s="138"/>
      <c r="Q58" s="138"/>
      <c r="R58" s="138"/>
      <c r="S58" s="138"/>
      <c r="T58" s="138"/>
      <c r="U58" s="138"/>
      <c r="V58" s="35"/>
      <c r="W58" s="35"/>
    </row>
    <row r="59" spans="1:23" ht="13.5" thickBot="1">
      <c r="A59" s="943" t="s">
        <v>62</v>
      </c>
      <c r="B59" s="944"/>
      <c r="C59" s="944"/>
      <c r="D59" s="944"/>
      <c r="E59" s="944"/>
      <c r="F59" s="944"/>
      <c r="G59" s="944"/>
      <c r="H59" s="944"/>
      <c r="I59" s="944"/>
      <c r="J59" s="944"/>
      <c r="K59" s="944"/>
      <c r="L59" s="944"/>
      <c r="M59" s="944"/>
      <c r="N59" s="944"/>
      <c r="O59" s="944"/>
      <c r="P59" s="944"/>
      <c r="Q59" s="944"/>
      <c r="R59" s="944"/>
      <c r="S59" s="944"/>
      <c r="T59" s="944"/>
      <c r="U59" s="944"/>
      <c r="V59" s="944"/>
      <c r="W59" s="945"/>
    </row>
    <row r="60" spans="1:23" ht="12">
      <c r="A60" s="958"/>
      <c r="B60" s="959"/>
      <c r="C60" s="959"/>
      <c r="D60" s="959"/>
      <c r="E60" s="959"/>
      <c r="F60" s="959"/>
      <c r="G60" s="959"/>
      <c r="H60" s="959"/>
      <c r="I60" s="959"/>
      <c r="J60" s="959"/>
      <c r="K60" s="959"/>
      <c r="L60" s="959"/>
      <c r="M60" s="959"/>
      <c r="N60" s="959"/>
      <c r="O60" s="959"/>
      <c r="P60" s="959"/>
      <c r="Q60" s="959"/>
      <c r="R60" s="959"/>
      <c r="S60" s="959"/>
      <c r="T60" s="959"/>
      <c r="U60" s="959"/>
      <c r="V60" s="959"/>
      <c r="W60" s="960"/>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
      <c r="A64" s="518"/>
      <c r="B64" s="399"/>
      <c r="C64" s="399"/>
      <c r="D64" s="399"/>
      <c r="E64" s="399"/>
      <c r="F64" s="399"/>
      <c r="G64" s="399"/>
      <c r="H64" s="399"/>
      <c r="I64" s="399"/>
      <c r="J64" s="399"/>
      <c r="K64" s="399"/>
      <c r="L64" s="399"/>
      <c r="M64" s="399"/>
      <c r="N64" s="399"/>
      <c r="O64" s="399"/>
      <c r="P64" s="399"/>
      <c r="Q64" s="399"/>
      <c r="R64" s="399"/>
      <c r="S64" s="399"/>
      <c r="T64" s="399"/>
      <c r="U64" s="399"/>
      <c r="V64" s="399"/>
      <c r="W64" s="963"/>
    </row>
    <row r="65" spans="1:23" ht="12.75" thickBot="1">
      <c r="A65" s="961"/>
      <c r="B65" s="405"/>
      <c r="C65" s="405"/>
      <c r="D65" s="405"/>
      <c r="E65" s="405"/>
      <c r="F65" s="405"/>
      <c r="G65" s="405"/>
      <c r="H65" s="405"/>
      <c r="I65" s="405"/>
      <c r="J65" s="405"/>
      <c r="K65" s="405"/>
      <c r="L65" s="405"/>
      <c r="M65" s="405"/>
      <c r="N65" s="405"/>
      <c r="O65" s="405"/>
      <c r="P65" s="405"/>
      <c r="Q65" s="405"/>
      <c r="R65" s="405"/>
      <c r="S65" s="405"/>
      <c r="T65" s="405"/>
      <c r="U65" s="405"/>
      <c r="V65" s="405"/>
      <c r="W65" s="962"/>
    </row>
  </sheetData>
  <sheetProtection sheet="1"/>
  <mergeCells count="102">
    <mergeCell ref="M1:X2"/>
    <mergeCell ref="E39:K39"/>
    <mergeCell ref="A34:D34"/>
    <mergeCell ref="E34:K34"/>
    <mergeCell ref="A35:D35"/>
    <mergeCell ref="E35:K35"/>
    <mergeCell ref="A36:D36"/>
    <mergeCell ref="E36:K36"/>
    <mergeCell ref="A30:D30"/>
    <mergeCell ref="D1:L2"/>
    <mergeCell ref="A31:D31"/>
    <mergeCell ref="E31:K31"/>
    <mergeCell ref="A33:D33"/>
    <mergeCell ref="A64:W64"/>
    <mergeCell ref="V5:X5"/>
    <mergeCell ref="A11:C11"/>
    <mergeCell ref="D11:E11"/>
    <mergeCell ref="F11:K11"/>
    <mergeCell ref="E30:K30"/>
    <mergeCell ref="L11:N11"/>
    <mergeCell ref="A65:W65"/>
    <mergeCell ref="A63:W63"/>
    <mergeCell ref="A51:W51"/>
    <mergeCell ref="A52:W52"/>
    <mergeCell ref="A53:W53"/>
    <mergeCell ref="A54:W54"/>
    <mergeCell ref="A61:W61"/>
    <mergeCell ref="A62:W62"/>
    <mergeCell ref="A55:W55"/>
    <mergeCell ref="A56:W56"/>
    <mergeCell ref="A7:C7"/>
    <mergeCell ref="D7:H7"/>
    <mergeCell ref="K7:L7"/>
    <mergeCell ref="M6:O6"/>
    <mergeCell ref="P6:X6"/>
    <mergeCell ref="I7:J7"/>
    <mergeCell ref="M7:O7"/>
    <mergeCell ref="P7:X7"/>
    <mergeCell ref="A8:X9"/>
    <mergeCell ref="D3:L3"/>
    <mergeCell ref="M3:X3"/>
    <mergeCell ref="A4:L4"/>
    <mergeCell ref="M4:O4"/>
    <mergeCell ref="P4:X4"/>
    <mergeCell ref="A5:L6"/>
    <mergeCell ref="M5:N5"/>
    <mergeCell ref="P5:Q5"/>
    <mergeCell ref="S5:U5"/>
    <mergeCell ref="A1:C3"/>
    <mergeCell ref="A60:W60"/>
    <mergeCell ref="A27:D27"/>
    <mergeCell ref="E27:K27"/>
    <mergeCell ref="A28:D28"/>
    <mergeCell ref="E28:K28"/>
    <mergeCell ref="A29:D29"/>
    <mergeCell ref="E29:K29"/>
    <mergeCell ref="E47:G47"/>
    <mergeCell ref="A37:D37"/>
    <mergeCell ref="E37:K37"/>
    <mergeCell ref="A25:D25"/>
    <mergeCell ref="E25:K25"/>
    <mergeCell ref="A26:D26"/>
    <mergeCell ref="E26:K26"/>
    <mergeCell ref="A57:W57"/>
    <mergeCell ref="A42:D44"/>
    <mergeCell ref="E42:J43"/>
    <mergeCell ref="E49:G49"/>
    <mergeCell ref="H49:J49"/>
    <mergeCell ref="A59:W59"/>
    <mergeCell ref="A38:D38"/>
    <mergeCell ref="E38:K38"/>
    <mergeCell ref="A39:D39"/>
    <mergeCell ref="E33:K33"/>
    <mergeCell ref="E21:K21"/>
    <mergeCell ref="A22:D22"/>
    <mergeCell ref="E22:K22"/>
    <mergeCell ref="A23:D23"/>
    <mergeCell ref="E23:K23"/>
    <mergeCell ref="A24:D24"/>
    <mergeCell ref="E24:K24"/>
    <mergeCell ref="A17:D17"/>
    <mergeCell ref="E17:K17"/>
    <mergeCell ref="E44:J44"/>
    <mergeCell ref="A18:D18"/>
    <mergeCell ref="E18:K18"/>
    <mergeCell ref="A19:D19"/>
    <mergeCell ref="E19:K19"/>
    <mergeCell ref="A20:D20"/>
    <mergeCell ref="E20:K20"/>
    <mergeCell ref="A21:D21"/>
    <mergeCell ref="A14:D14"/>
    <mergeCell ref="E14:K14"/>
    <mergeCell ref="A15:D15"/>
    <mergeCell ref="E15:K15"/>
    <mergeCell ref="A16:D16"/>
    <mergeCell ref="E16:K16"/>
    <mergeCell ref="E48:G48"/>
    <mergeCell ref="H48:J48"/>
    <mergeCell ref="A45:D45"/>
    <mergeCell ref="E45:J45"/>
    <mergeCell ref="E46:J46"/>
    <mergeCell ref="H47:J47"/>
  </mergeCells>
  <conditionalFormatting sqref="M1:X2">
    <cfRule type="cellIs" priority="5" dxfId="0" operator="equal" stopIfTrue="1">
      <formula>""</formula>
    </cfRule>
  </conditionalFormatting>
  <conditionalFormatting sqref="H49:J49">
    <cfRule type="cellIs" priority="3" dxfId="5" operator="equal" stopIfTrue="1">
      <formula>"IKKE OK"</formula>
    </cfRule>
    <cfRule type="cellIs" priority="4" dxfId="6" operator="equal" stopIfTrue="1">
      <formula>"OK"</formula>
    </cfRule>
  </conditionalFormatting>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theme="3" tint="0.7999799847602844"/>
  </sheetPr>
  <dimension ref="A1:AA71"/>
  <sheetViews>
    <sheetView zoomScalePageLayoutView="0" workbookViewId="0" topLeftCell="A12">
      <selection activeCell="K45" sqref="K45"/>
    </sheetView>
  </sheetViews>
  <sheetFormatPr defaultColWidth="9.140625" defaultRowHeight="12.75"/>
  <cols>
    <col min="5" max="7" width="6.7109375" style="0" customWidth="1"/>
    <col min="9" max="9" width="14.28125" style="0" customWidth="1"/>
    <col min="10" max="10" width="13.00390625" style="0" customWidth="1"/>
    <col min="15" max="15" width="16.00390625" style="0" customWidth="1"/>
    <col min="17" max="17" width="12.140625" style="0" customWidth="1"/>
    <col min="18" max="18" width="13.00390625" style="0" customWidth="1"/>
    <col min="19" max="19" width="6.7109375" style="0" customWidth="1"/>
    <col min="20" max="20" width="15.00390625" style="0" customWidth="1"/>
    <col min="21"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IF(Oplysningsside!I56="",IF(Oplysningsside!I48="","",Oplysningsside!I48),Oplysningsside!I56)</f>
      </c>
      <c r="P5" s="453" t="s">
        <v>204</v>
      </c>
      <c r="Q5" s="450"/>
      <c r="R5" s="128" t="s">
        <v>205</v>
      </c>
      <c r="S5" s="301" t="s">
        <v>203</v>
      </c>
      <c r="T5" s="302"/>
      <c r="U5" s="302"/>
      <c r="V5" s="450">
        <f>IF(Oplysningsside!O56="",IF(Oplysningsside!O48="","",Oplysningsside!O48),Oplysningsside!O56)</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7"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11" ht="30.75" customHeight="1" thickBot="1">
      <c r="A14" s="20" t="s">
        <v>60</v>
      </c>
      <c r="B14" s="21"/>
      <c r="C14" s="21"/>
      <c r="D14" s="21"/>
      <c r="E14" s="21"/>
      <c r="F14" s="21"/>
      <c r="G14" s="21"/>
      <c r="H14" s="21"/>
      <c r="I14" s="21"/>
      <c r="J14" s="21"/>
      <c r="K14" s="22"/>
    </row>
    <row r="15" spans="1:11" ht="15" customHeight="1">
      <c r="A15" s="864" t="s">
        <v>51</v>
      </c>
      <c r="B15" s="865"/>
      <c r="C15" s="865"/>
      <c r="D15" s="933"/>
      <c r="E15" s="874" t="s">
        <v>239</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227</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851"/>
      <c r="F25" s="852"/>
      <c r="G25" s="852"/>
      <c r="H25" s="852"/>
      <c r="I25" s="852"/>
      <c r="J25" s="852"/>
      <c r="K25" s="853"/>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851"/>
      <c r="F27" s="852"/>
      <c r="G27" s="852"/>
      <c r="H27" s="852"/>
      <c r="I27" s="852"/>
      <c r="J27" s="852"/>
      <c r="K27" s="853"/>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851"/>
      <c r="F31" s="852"/>
      <c r="G31" s="852"/>
      <c r="H31" s="852"/>
      <c r="I31" s="852"/>
      <c r="J31" s="852"/>
      <c r="K31" s="853"/>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t="s">
        <v>234</v>
      </c>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c r="F36" s="768"/>
      <c r="G36" s="768"/>
      <c r="H36" s="768"/>
      <c r="I36" s="768"/>
      <c r="J36" s="768"/>
      <c r="K36" s="769"/>
    </row>
    <row r="37" spans="1:11" ht="15" customHeight="1">
      <c r="A37" s="788" t="s">
        <v>7</v>
      </c>
      <c r="B37" s="789"/>
      <c r="C37" s="789"/>
      <c r="D37" s="862"/>
      <c r="E37" s="767"/>
      <c r="F37" s="768"/>
      <c r="G37" s="768"/>
      <c r="H37" s="768"/>
      <c r="I37" s="768"/>
      <c r="J37" s="768"/>
      <c r="K37" s="769"/>
    </row>
    <row r="38" spans="1:13" ht="15" customHeight="1">
      <c r="A38" s="788"/>
      <c r="B38" s="789"/>
      <c r="C38" s="789"/>
      <c r="D38" s="862"/>
      <c r="E38" s="767"/>
      <c r="F38" s="768"/>
      <c r="G38" s="768"/>
      <c r="H38" s="768"/>
      <c r="I38" s="768"/>
      <c r="J38" s="768"/>
      <c r="K38" s="769"/>
      <c r="M38" s="24"/>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spans="1:20" ht="15" customHeight="1" thickBot="1">
      <c r="A41" s="33"/>
      <c r="B41" s="33"/>
      <c r="C41" s="33"/>
      <c r="D41" s="33"/>
      <c r="E41" s="31"/>
      <c r="F41" s="31"/>
      <c r="G41" s="31"/>
      <c r="H41" s="31"/>
      <c r="I41" s="31"/>
      <c r="J41" s="31"/>
      <c r="K41" s="31"/>
      <c r="L41" s="29"/>
      <c r="P41" s="31"/>
      <c r="Q41" s="31"/>
      <c r="R41" s="31"/>
      <c r="S41" s="31"/>
      <c r="T41" s="31"/>
    </row>
    <row r="42" spans="1:10" ht="30.75" customHeight="1">
      <c r="A42" s="993" t="s">
        <v>81</v>
      </c>
      <c r="B42" s="994"/>
      <c r="C42" s="994"/>
      <c r="D42" s="994"/>
      <c r="E42" s="994"/>
      <c r="F42" s="994"/>
      <c r="G42" s="994"/>
      <c r="H42" s="994"/>
      <c r="I42" s="994"/>
      <c r="J42" s="995"/>
    </row>
    <row r="43" spans="1:10" ht="30.75" customHeight="1" thickBot="1">
      <c r="A43" s="996"/>
      <c r="B43" s="997"/>
      <c r="C43" s="997"/>
      <c r="D43" s="997"/>
      <c r="E43" s="997"/>
      <c r="F43" s="997"/>
      <c r="G43" s="997"/>
      <c r="H43" s="997"/>
      <c r="I43" s="997"/>
      <c r="J43" s="998"/>
    </row>
    <row r="44" spans="1:16" ht="15" customHeight="1">
      <c r="A44" s="151"/>
      <c r="B44" s="152"/>
      <c r="C44" s="152"/>
      <c r="D44" s="153"/>
      <c r="E44" s="986" t="str">
        <f>IF('Brug af Fabrikstest Billedkvali'!$D$25="Fabrikstest","Modtagekontrol dokumenteres på anden vis","Modtagekontrol")</f>
        <v>Modtagekontrol</v>
      </c>
      <c r="F44" s="986"/>
      <c r="G44" s="986"/>
      <c r="H44" s="986"/>
      <c r="I44" s="986"/>
      <c r="J44" s="987"/>
      <c r="K44" s="988" t="str">
        <f>IF('Brug af Fabrikstest Billedkvali'!$D$40="Fabrikstest","Statuskontrol dokumenteres på anden vis","Statuskontrol")</f>
        <v>Statuskontrol</v>
      </c>
      <c r="L44" s="986"/>
      <c r="M44" s="986"/>
      <c r="N44" s="986"/>
      <c r="O44" s="986"/>
      <c r="P44" s="987"/>
    </row>
    <row r="45" spans="1:16" ht="15" customHeight="1">
      <c r="A45" s="60"/>
      <c r="B45" s="61"/>
      <c r="C45" s="61"/>
      <c r="D45" s="154"/>
      <c r="E45" s="150"/>
      <c r="F45" s="148"/>
      <c r="G45" s="148"/>
      <c r="H45" s="983" t="s">
        <v>310</v>
      </c>
      <c r="I45" s="984"/>
      <c r="J45" s="985"/>
      <c r="K45" s="147"/>
      <c r="L45" s="148"/>
      <c r="M45" s="148"/>
      <c r="N45" s="983" t="s">
        <v>310</v>
      </c>
      <c r="O45" s="984"/>
      <c r="P45" s="985"/>
    </row>
    <row r="46" spans="1:16" ht="15" customHeight="1">
      <c r="A46" s="989"/>
      <c r="B46" s="990"/>
      <c r="C46" s="990"/>
      <c r="D46" s="991"/>
      <c r="E46" s="992" t="s">
        <v>48</v>
      </c>
      <c r="F46" s="982"/>
      <c r="G46" s="155" t="s">
        <v>47</v>
      </c>
      <c r="H46" s="156" t="s">
        <v>76</v>
      </c>
      <c r="I46" s="66" t="s">
        <v>77</v>
      </c>
      <c r="J46" s="149" t="s">
        <v>274</v>
      </c>
      <c r="K46" s="981" t="s">
        <v>48</v>
      </c>
      <c r="L46" s="982"/>
      <c r="M46" s="155" t="s">
        <v>47</v>
      </c>
      <c r="N46" s="156" t="s">
        <v>76</v>
      </c>
      <c r="O46" s="66" t="s">
        <v>77</v>
      </c>
      <c r="P46" s="149" t="s">
        <v>274</v>
      </c>
    </row>
    <row r="47" spans="1:16" ht="12">
      <c r="A47" s="664" t="s">
        <v>134</v>
      </c>
      <c r="B47" s="665"/>
      <c r="C47" s="665"/>
      <c r="D47" s="666"/>
      <c r="E47" s="668"/>
      <c r="F47" s="821"/>
      <c r="G47" s="59"/>
      <c r="H47" s="62" t="str">
        <f aca="true" t="shared" si="0" ref="H47:H54">IF(E47="","-",E47-G47)</f>
        <v>-</v>
      </c>
      <c r="I47" s="3" t="str">
        <f aca="true" t="shared" si="1" ref="I47:I54">IF(E47="","-",(E47-G47)/G47)</f>
        <v>-</v>
      </c>
      <c r="J47" s="4" t="str">
        <f aca="true" t="shared" si="2" ref="J47:J54">IF(AND(H47="-",I47="-"),"-",IF(AND(G47&lt;=1,ABS(H47)&lt;=0.5),"OK",IF(AND(G47&gt;1,G47&lt;=2,ABS(I47)&lt;=0.5),"OK",IF(AND(G47&gt;2,ABS(H47)&lt;=1),"OK","IKKE OK"))))</f>
        <v>-</v>
      </c>
      <c r="K47" s="821"/>
      <c r="L47" s="821"/>
      <c r="M47" s="59"/>
      <c r="N47" s="62" t="str">
        <f aca="true" t="shared" si="3" ref="N47:N54">IF(K47="","-",K47-M47)</f>
        <v>-</v>
      </c>
      <c r="O47" s="3" t="str">
        <f aca="true" t="shared" si="4" ref="O47:O54">IF(K47="","-",(K47-M47)/M47)</f>
        <v>-</v>
      </c>
      <c r="P47" s="4" t="str">
        <f aca="true" t="shared" si="5" ref="P47:P54">IF(AND(N47="-",O47="-"),"-",IF(AND(M47&lt;=1,ABS(N47)&lt;=0.5),"OK",IF(AND(M47&gt;1,M47&lt;=2,ABS(O47)&lt;=0.5),"OK",IF(AND(M47&gt;2,ABS(N47)&lt;=1),"OK","Vurdering"))))</f>
        <v>-</v>
      </c>
    </row>
    <row r="48" spans="1:16" ht="12">
      <c r="A48" s="664" t="s">
        <v>134</v>
      </c>
      <c r="B48" s="665"/>
      <c r="C48" s="665"/>
      <c r="D48" s="666"/>
      <c r="E48" s="819"/>
      <c r="F48" s="820"/>
      <c r="G48" s="14"/>
      <c r="H48" s="62" t="str">
        <f t="shared" si="0"/>
        <v>-</v>
      </c>
      <c r="I48" s="3" t="str">
        <f t="shared" si="1"/>
        <v>-</v>
      </c>
      <c r="J48" s="4" t="str">
        <f t="shared" si="2"/>
        <v>-</v>
      </c>
      <c r="K48" s="820"/>
      <c r="L48" s="820"/>
      <c r="M48" s="14"/>
      <c r="N48" s="62" t="str">
        <f t="shared" si="3"/>
        <v>-</v>
      </c>
      <c r="O48" s="3" t="str">
        <f t="shared" si="4"/>
        <v>-</v>
      </c>
      <c r="P48" s="4" t="str">
        <f t="shared" si="5"/>
        <v>-</v>
      </c>
    </row>
    <row r="49" spans="1:16" ht="12">
      <c r="A49" s="664" t="s">
        <v>134</v>
      </c>
      <c r="B49" s="665"/>
      <c r="C49" s="665"/>
      <c r="D49" s="666"/>
      <c r="E49" s="668"/>
      <c r="F49" s="821"/>
      <c r="G49" s="59"/>
      <c r="H49" s="62" t="str">
        <f t="shared" si="0"/>
        <v>-</v>
      </c>
      <c r="I49" s="3" t="str">
        <f t="shared" si="1"/>
        <v>-</v>
      </c>
      <c r="J49" s="4" t="str">
        <f t="shared" si="2"/>
        <v>-</v>
      </c>
      <c r="K49" s="821"/>
      <c r="L49" s="821"/>
      <c r="M49" s="59"/>
      <c r="N49" s="62" t="str">
        <f t="shared" si="3"/>
        <v>-</v>
      </c>
      <c r="O49" s="3" t="str">
        <f t="shared" si="4"/>
        <v>-</v>
      </c>
      <c r="P49" s="4" t="str">
        <f t="shared" si="5"/>
        <v>-</v>
      </c>
    </row>
    <row r="50" spans="1:16" ht="12">
      <c r="A50" s="664" t="s">
        <v>134</v>
      </c>
      <c r="B50" s="665"/>
      <c r="C50" s="665"/>
      <c r="D50" s="666"/>
      <c r="E50" s="668"/>
      <c r="F50" s="821"/>
      <c r="G50" s="59"/>
      <c r="H50" s="62" t="str">
        <f t="shared" si="0"/>
        <v>-</v>
      </c>
      <c r="I50" s="3" t="str">
        <f t="shared" si="1"/>
        <v>-</v>
      </c>
      <c r="J50" s="4" t="str">
        <f t="shared" si="2"/>
        <v>-</v>
      </c>
      <c r="K50" s="821"/>
      <c r="L50" s="821"/>
      <c r="M50" s="59"/>
      <c r="N50" s="62" t="str">
        <f t="shared" si="3"/>
        <v>-</v>
      </c>
      <c r="O50" s="3" t="str">
        <f t="shared" si="4"/>
        <v>-</v>
      </c>
      <c r="P50" s="4" t="str">
        <f t="shared" si="5"/>
        <v>-</v>
      </c>
    </row>
    <row r="51" spans="1:16" ht="12">
      <c r="A51" s="664" t="s">
        <v>134</v>
      </c>
      <c r="B51" s="665"/>
      <c r="C51" s="665"/>
      <c r="D51" s="666"/>
      <c r="E51" s="1002"/>
      <c r="F51" s="821"/>
      <c r="G51" s="59"/>
      <c r="H51" s="62" t="str">
        <f t="shared" si="0"/>
        <v>-</v>
      </c>
      <c r="I51" s="3" t="str">
        <f t="shared" si="1"/>
        <v>-</v>
      </c>
      <c r="J51" s="4" t="str">
        <f t="shared" si="2"/>
        <v>-</v>
      </c>
      <c r="K51" s="1003"/>
      <c r="L51" s="821"/>
      <c r="M51" s="59"/>
      <c r="N51" s="62" t="str">
        <f t="shared" si="3"/>
        <v>-</v>
      </c>
      <c r="O51" s="3" t="str">
        <f t="shared" si="4"/>
        <v>-</v>
      </c>
      <c r="P51" s="4" t="str">
        <f t="shared" si="5"/>
        <v>-</v>
      </c>
    </row>
    <row r="52" spans="1:16" ht="12">
      <c r="A52" s="664" t="s">
        <v>134</v>
      </c>
      <c r="B52" s="665"/>
      <c r="C52" s="665"/>
      <c r="D52" s="666"/>
      <c r="E52" s="668"/>
      <c r="F52" s="821"/>
      <c r="G52" s="59"/>
      <c r="H52" s="62" t="str">
        <f t="shared" si="0"/>
        <v>-</v>
      </c>
      <c r="I52" s="3" t="str">
        <f t="shared" si="1"/>
        <v>-</v>
      </c>
      <c r="J52" s="4" t="str">
        <f t="shared" si="2"/>
        <v>-</v>
      </c>
      <c r="K52" s="821"/>
      <c r="L52" s="821"/>
      <c r="M52" s="59"/>
      <c r="N52" s="62" t="str">
        <f t="shared" si="3"/>
        <v>-</v>
      </c>
      <c r="O52" s="3" t="str">
        <f t="shared" si="4"/>
        <v>-</v>
      </c>
      <c r="P52" s="4" t="str">
        <f t="shared" si="5"/>
        <v>-</v>
      </c>
    </row>
    <row r="53" spans="1:16" ht="12">
      <c r="A53" s="664" t="s">
        <v>134</v>
      </c>
      <c r="B53" s="665"/>
      <c r="C53" s="665"/>
      <c r="D53" s="666"/>
      <c r="E53" s="668"/>
      <c r="F53" s="821"/>
      <c r="G53" s="59"/>
      <c r="H53" s="62" t="str">
        <f t="shared" si="0"/>
        <v>-</v>
      </c>
      <c r="I53" s="3" t="str">
        <f t="shared" si="1"/>
        <v>-</v>
      </c>
      <c r="J53" s="4" t="str">
        <f t="shared" si="2"/>
        <v>-</v>
      </c>
      <c r="K53" s="821"/>
      <c r="L53" s="821"/>
      <c r="M53" s="59"/>
      <c r="N53" s="62" t="str">
        <f t="shared" si="3"/>
        <v>-</v>
      </c>
      <c r="O53" s="3" t="str">
        <f t="shared" si="4"/>
        <v>-</v>
      </c>
      <c r="P53" s="4" t="str">
        <f t="shared" si="5"/>
        <v>-</v>
      </c>
    </row>
    <row r="54" spans="1:16" ht="12.75" thickBot="1">
      <c r="A54" s="672" t="s">
        <v>134</v>
      </c>
      <c r="B54" s="673"/>
      <c r="C54" s="673"/>
      <c r="D54" s="674"/>
      <c r="E54" s="1000"/>
      <c r="F54" s="1001"/>
      <c r="G54" s="64"/>
      <c r="H54" s="65" t="str">
        <f t="shared" si="0"/>
        <v>-</v>
      </c>
      <c r="I54" s="18" t="str">
        <f t="shared" si="1"/>
        <v>-</v>
      </c>
      <c r="J54" s="19" t="str">
        <f t="shared" si="2"/>
        <v>-</v>
      </c>
      <c r="K54" s="1001"/>
      <c r="L54" s="1001"/>
      <c r="M54" s="64"/>
      <c r="N54" s="65" t="str">
        <f t="shared" si="3"/>
        <v>-</v>
      </c>
      <c r="O54" s="18" t="str">
        <f t="shared" si="4"/>
        <v>-</v>
      </c>
      <c r="P54" s="19" t="str">
        <f t="shared" si="5"/>
        <v>-</v>
      </c>
    </row>
    <row r="55" ht="12.75" thickBot="1"/>
    <row r="56" spans="1:23" ht="12.75">
      <c r="A56" s="871" t="s">
        <v>43</v>
      </c>
      <c r="B56" s="872"/>
      <c r="C56" s="872"/>
      <c r="D56" s="872"/>
      <c r="E56" s="872"/>
      <c r="F56" s="872"/>
      <c r="G56" s="872"/>
      <c r="H56" s="872"/>
      <c r="I56" s="872"/>
      <c r="J56" s="872"/>
      <c r="K56" s="872"/>
      <c r="L56" s="872"/>
      <c r="M56" s="872"/>
      <c r="N56" s="872"/>
      <c r="O56" s="872"/>
      <c r="P56" s="872"/>
      <c r="Q56" s="872"/>
      <c r="R56" s="872"/>
      <c r="S56" s="872"/>
      <c r="T56" s="872"/>
      <c r="U56" s="872"/>
      <c r="V56" s="872"/>
      <c r="W56" s="873"/>
    </row>
    <row r="57" spans="1:23" ht="12">
      <c r="A57" s="877"/>
      <c r="B57" s="878"/>
      <c r="C57" s="878"/>
      <c r="D57" s="878"/>
      <c r="E57" s="878"/>
      <c r="F57" s="878"/>
      <c r="G57" s="878"/>
      <c r="H57" s="878"/>
      <c r="I57" s="878"/>
      <c r="J57" s="878"/>
      <c r="K57" s="878"/>
      <c r="L57" s="878"/>
      <c r="M57" s="878"/>
      <c r="N57" s="878"/>
      <c r="O57" s="878"/>
      <c r="P57" s="878"/>
      <c r="Q57" s="878"/>
      <c r="R57" s="878"/>
      <c r="S57" s="878"/>
      <c r="T57" s="878"/>
      <c r="U57" s="878"/>
      <c r="V57" s="878"/>
      <c r="W57" s="879"/>
    </row>
    <row r="58" spans="1:23" ht="12">
      <c r="A58" s="877"/>
      <c r="B58" s="878"/>
      <c r="C58" s="878"/>
      <c r="D58" s="878"/>
      <c r="E58" s="878"/>
      <c r="F58" s="878"/>
      <c r="G58" s="878"/>
      <c r="H58" s="878"/>
      <c r="I58" s="878"/>
      <c r="J58" s="878"/>
      <c r="K58" s="878"/>
      <c r="L58" s="878"/>
      <c r="M58" s="878"/>
      <c r="N58" s="878"/>
      <c r="O58" s="878"/>
      <c r="P58" s="878"/>
      <c r="Q58" s="878"/>
      <c r="R58" s="878"/>
      <c r="S58" s="878"/>
      <c r="T58" s="878"/>
      <c r="U58" s="878"/>
      <c r="V58" s="878"/>
      <c r="W58" s="879"/>
    </row>
    <row r="59" spans="1:23" ht="12.75" customHeight="1">
      <c r="A59" s="877"/>
      <c r="B59" s="878"/>
      <c r="C59" s="878"/>
      <c r="D59" s="878"/>
      <c r="E59" s="878"/>
      <c r="F59" s="878"/>
      <c r="G59" s="878"/>
      <c r="H59" s="878"/>
      <c r="I59" s="878"/>
      <c r="J59" s="878"/>
      <c r="K59" s="878"/>
      <c r="L59" s="878"/>
      <c r="M59" s="878"/>
      <c r="N59" s="878"/>
      <c r="O59" s="878"/>
      <c r="P59" s="878"/>
      <c r="Q59" s="878"/>
      <c r="R59" s="878"/>
      <c r="S59" s="878"/>
      <c r="T59" s="878"/>
      <c r="U59" s="878"/>
      <c r="V59" s="878"/>
      <c r="W59" s="879"/>
    </row>
    <row r="60" spans="1:23" ht="12">
      <c r="A60" s="999"/>
      <c r="B60" s="878"/>
      <c r="C60" s="878"/>
      <c r="D60" s="878"/>
      <c r="E60" s="878"/>
      <c r="F60" s="878"/>
      <c r="G60" s="878"/>
      <c r="H60" s="878"/>
      <c r="I60" s="878"/>
      <c r="J60" s="878"/>
      <c r="K60" s="878"/>
      <c r="L60" s="878"/>
      <c r="M60" s="878"/>
      <c r="N60" s="878"/>
      <c r="O60" s="878"/>
      <c r="P60" s="878"/>
      <c r="Q60" s="878"/>
      <c r="R60" s="878"/>
      <c r="S60" s="878"/>
      <c r="T60" s="878"/>
      <c r="U60" s="878"/>
      <c r="V60" s="878"/>
      <c r="W60" s="879"/>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75" thickBot="1">
      <c r="A62" s="883"/>
      <c r="B62" s="884"/>
      <c r="C62" s="884"/>
      <c r="D62" s="884"/>
      <c r="E62" s="884"/>
      <c r="F62" s="884"/>
      <c r="G62" s="884"/>
      <c r="H62" s="884"/>
      <c r="I62" s="884"/>
      <c r="J62" s="884"/>
      <c r="K62" s="884"/>
      <c r="L62" s="884"/>
      <c r="M62" s="884"/>
      <c r="N62" s="884"/>
      <c r="O62" s="884"/>
      <c r="P62" s="884"/>
      <c r="Q62" s="884"/>
      <c r="R62" s="884"/>
      <c r="S62" s="884"/>
      <c r="T62" s="884"/>
      <c r="U62" s="884"/>
      <c r="V62" s="884"/>
      <c r="W62" s="885"/>
    </row>
    <row r="63" spans="1:21" ht="12.75" thickBot="1">
      <c r="A63" s="2"/>
      <c r="B63" s="2"/>
      <c r="C63" s="2"/>
      <c r="D63" s="2"/>
      <c r="E63" s="2"/>
      <c r="F63" s="2"/>
      <c r="G63" s="2"/>
      <c r="H63" s="2"/>
      <c r="I63" s="2"/>
      <c r="J63" s="2"/>
      <c r="K63" s="2"/>
      <c r="L63" s="2"/>
      <c r="M63" s="2"/>
      <c r="N63" s="2"/>
      <c r="O63" s="2"/>
      <c r="P63" s="2"/>
      <c r="Q63" s="2"/>
      <c r="R63" s="2"/>
      <c r="S63" s="2"/>
      <c r="T63" s="2"/>
      <c r="U63" s="2"/>
    </row>
    <row r="64" spans="1:23" ht="13.5" thickBot="1">
      <c r="A64" s="880" t="s">
        <v>62</v>
      </c>
      <c r="B64" s="881"/>
      <c r="C64" s="881"/>
      <c r="D64" s="881"/>
      <c r="E64" s="881"/>
      <c r="F64" s="881"/>
      <c r="G64" s="881"/>
      <c r="H64" s="881"/>
      <c r="I64" s="881"/>
      <c r="J64" s="881"/>
      <c r="K64" s="881"/>
      <c r="L64" s="881"/>
      <c r="M64" s="881"/>
      <c r="N64" s="881"/>
      <c r="O64" s="881"/>
      <c r="P64" s="881"/>
      <c r="Q64" s="881"/>
      <c r="R64" s="881"/>
      <c r="S64" s="881"/>
      <c r="T64" s="881"/>
      <c r="U64" s="881"/>
      <c r="V64" s="881"/>
      <c r="W64" s="882"/>
    </row>
    <row r="65" spans="1:23" ht="15" customHeight="1" thickBot="1">
      <c r="A65" s="886" t="s">
        <v>80</v>
      </c>
      <c r="B65" s="887"/>
      <c r="C65" s="887"/>
      <c r="D65" s="887"/>
      <c r="E65" s="887"/>
      <c r="F65" s="887"/>
      <c r="G65" s="887"/>
      <c r="H65" s="887"/>
      <c r="I65" s="887"/>
      <c r="J65" s="887"/>
      <c r="K65" s="887"/>
      <c r="L65" s="887"/>
      <c r="M65" s="887"/>
      <c r="N65" s="887"/>
      <c r="O65" s="887"/>
      <c r="P65" s="887"/>
      <c r="Q65" s="887"/>
      <c r="R65" s="887"/>
      <c r="S65" s="887"/>
      <c r="T65" s="887"/>
      <c r="U65" s="887"/>
      <c r="V65" s="887"/>
      <c r="W65" s="888"/>
    </row>
    <row r="66" spans="1:23" ht="12">
      <c r="A66" s="889"/>
      <c r="B66" s="890"/>
      <c r="C66" s="890"/>
      <c r="D66" s="890"/>
      <c r="E66" s="890"/>
      <c r="F66" s="890"/>
      <c r="G66" s="890"/>
      <c r="H66" s="890"/>
      <c r="I66" s="890"/>
      <c r="J66" s="890"/>
      <c r="K66" s="890"/>
      <c r="L66" s="890"/>
      <c r="M66" s="890"/>
      <c r="N66" s="890"/>
      <c r="O66" s="890"/>
      <c r="P66" s="890"/>
      <c r="Q66" s="890"/>
      <c r="R66" s="890"/>
      <c r="S66" s="890"/>
      <c r="T66" s="890"/>
      <c r="U66" s="890"/>
      <c r="V66" s="890"/>
      <c r="W66" s="891"/>
    </row>
    <row r="67" spans="1:23" ht="12">
      <c r="A67" s="877"/>
      <c r="B67" s="878"/>
      <c r="C67" s="878"/>
      <c r="D67" s="878"/>
      <c r="E67" s="878"/>
      <c r="F67" s="878"/>
      <c r="G67" s="878"/>
      <c r="H67" s="878"/>
      <c r="I67" s="878"/>
      <c r="J67" s="878"/>
      <c r="K67" s="878"/>
      <c r="L67" s="878"/>
      <c r="M67" s="878"/>
      <c r="N67" s="878"/>
      <c r="O67" s="878"/>
      <c r="P67" s="878"/>
      <c r="Q67" s="878"/>
      <c r="R67" s="878"/>
      <c r="S67" s="878"/>
      <c r="T67" s="878"/>
      <c r="U67" s="878"/>
      <c r="V67" s="878"/>
      <c r="W67" s="879"/>
    </row>
    <row r="68" spans="1:23" ht="12">
      <c r="A68" s="877"/>
      <c r="B68" s="878"/>
      <c r="C68" s="878"/>
      <c r="D68" s="878"/>
      <c r="E68" s="878"/>
      <c r="F68" s="878"/>
      <c r="G68" s="878"/>
      <c r="H68" s="878"/>
      <c r="I68" s="878"/>
      <c r="J68" s="878"/>
      <c r="K68" s="878"/>
      <c r="L68" s="878"/>
      <c r="M68" s="878"/>
      <c r="N68" s="878"/>
      <c r="O68" s="878"/>
      <c r="P68" s="878"/>
      <c r="Q68" s="878"/>
      <c r="R68" s="878"/>
      <c r="S68" s="878"/>
      <c r="T68" s="878"/>
      <c r="U68" s="878"/>
      <c r="V68" s="878"/>
      <c r="W68" s="879"/>
    </row>
    <row r="69" spans="1:23" ht="12">
      <c r="A69" s="877"/>
      <c r="B69" s="878"/>
      <c r="C69" s="878"/>
      <c r="D69" s="878"/>
      <c r="E69" s="878"/>
      <c r="F69" s="878"/>
      <c r="G69" s="878"/>
      <c r="H69" s="878"/>
      <c r="I69" s="878"/>
      <c r="J69" s="878"/>
      <c r="K69" s="878"/>
      <c r="L69" s="878"/>
      <c r="M69" s="878"/>
      <c r="N69" s="878"/>
      <c r="O69" s="878"/>
      <c r="P69" s="878"/>
      <c r="Q69" s="878"/>
      <c r="R69" s="878"/>
      <c r="S69" s="878"/>
      <c r="T69" s="878"/>
      <c r="U69" s="878"/>
      <c r="V69" s="878"/>
      <c r="W69" s="879"/>
    </row>
    <row r="70" spans="1:23" ht="12">
      <c r="A70" s="877"/>
      <c r="B70" s="878"/>
      <c r="C70" s="878"/>
      <c r="D70" s="878"/>
      <c r="E70" s="878"/>
      <c r="F70" s="878"/>
      <c r="G70" s="878"/>
      <c r="H70" s="878"/>
      <c r="I70" s="878"/>
      <c r="J70" s="878"/>
      <c r="K70" s="878"/>
      <c r="L70" s="878"/>
      <c r="M70" s="878"/>
      <c r="N70" s="878"/>
      <c r="O70" s="878"/>
      <c r="P70" s="878"/>
      <c r="Q70" s="878"/>
      <c r="R70" s="878"/>
      <c r="S70" s="878"/>
      <c r="T70" s="878"/>
      <c r="U70" s="878"/>
      <c r="V70" s="878"/>
      <c r="W70" s="879"/>
    </row>
    <row r="71" spans="1:23" ht="12.75" thickBot="1">
      <c r="A71" s="883"/>
      <c r="B71" s="884"/>
      <c r="C71" s="884"/>
      <c r="D71" s="884"/>
      <c r="E71" s="884"/>
      <c r="F71" s="884"/>
      <c r="G71" s="884"/>
      <c r="H71" s="884"/>
      <c r="I71" s="884"/>
      <c r="J71" s="884"/>
      <c r="K71" s="884"/>
      <c r="L71" s="884"/>
      <c r="M71" s="884"/>
      <c r="N71" s="884"/>
      <c r="O71" s="884"/>
      <c r="P71" s="884"/>
      <c r="Q71" s="884"/>
      <c r="R71" s="884"/>
      <c r="S71" s="884"/>
      <c r="T71" s="884"/>
      <c r="U71" s="884"/>
      <c r="V71" s="884"/>
      <c r="W71" s="885"/>
    </row>
  </sheetData>
  <sheetProtection sheet="1"/>
  <mergeCells count="123">
    <mergeCell ref="K53:L53"/>
    <mergeCell ref="K54:L54"/>
    <mergeCell ref="L11:N11"/>
    <mergeCell ref="A5:L6"/>
    <mergeCell ref="K49:L49"/>
    <mergeCell ref="K50:L50"/>
    <mergeCell ref="K51:L51"/>
    <mergeCell ref="K47:L47"/>
    <mergeCell ref="K48:L48"/>
    <mergeCell ref="E17:K17"/>
    <mergeCell ref="E54:F54"/>
    <mergeCell ref="A52:D52"/>
    <mergeCell ref="A53:D53"/>
    <mergeCell ref="A54:D54"/>
    <mergeCell ref="E20:K20"/>
    <mergeCell ref="E27:K27"/>
    <mergeCell ref="E51:F51"/>
    <mergeCell ref="E52:F52"/>
    <mergeCell ref="K52:L52"/>
    <mergeCell ref="E53:F53"/>
    <mergeCell ref="A60:W60"/>
    <mergeCell ref="A61:W61"/>
    <mergeCell ref="A62:W62"/>
    <mergeCell ref="A64:W64"/>
    <mergeCell ref="A56:W56"/>
    <mergeCell ref="A57:W57"/>
    <mergeCell ref="E21:K21"/>
    <mergeCell ref="E22:K22"/>
    <mergeCell ref="E23:K23"/>
    <mergeCell ref="E24:K24"/>
    <mergeCell ref="E25:K25"/>
    <mergeCell ref="E26:K26"/>
    <mergeCell ref="E28:K28"/>
    <mergeCell ref="E29:K29"/>
    <mergeCell ref="E30:K30"/>
    <mergeCell ref="E31:K31"/>
    <mergeCell ref="E32:K32"/>
    <mergeCell ref="E35:K35"/>
    <mergeCell ref="E34:K34"/>
    <mergeCell ref="E36:K36"/>
    <mergeCell ref="E37:K37"/>
    <mergeCell ref="E38:K38"/>
    <mergeCell ref="E40:K40"/>
    <mergeCell ref="A42:J43"/>
    <mergeCell ref="E39:K39"/>
    <mergeCell ref="A39:D39"/>
    <mergeCell ref="A40:D40"/>
    <mergeCell ref="A36:D36"/>
    <mergeCell ref="A37:D37"/>
    <mergeCell ref="A70:W70"/>
    <mergeCell ref="A47:D47"/>
    <mergeCell ref="A48:D48"/>
    <mergeCell ref="A49:D49"/>
    <mergeCell ref="A50:D50"/>
    <mergeCell ref="A51:D51"/>
    <mergeCell ref="E47:F47"/>
    <mergeCell ref="E48:F48"/>
    <mergeCell ref="A58:W58"/>
    <mergeCell ref="A59:W59"/>
    <mergeCell ref="A71:W71"/>
    <mergeCell ref="A46:D46"/>
    <mergeCell ref="E49:F49"/>
    <mergeCell ref="E50:F50"/>
    <mergeCell ref="E46:F46"/>
    <mergeCell ref="A65:W65"/>
    <mergeCell ref="A66:W66"/>
    <mergeCell ref="A67:W67"/>
    <mergeCell ref="A68:W68"/>
    <mergeCell ref="A69:W69"/>
    <mergeCell ref="A38:D38"/>
    <mergeCell ref="A32:D32"/>
    <mergeCell ref="A34:D34"/>
    <mergeCell ref="A35:D35"/>
    <mergeCell ref="E18:K18"/>
    <mergeCell ref="E19:K19"/>
    <mergeCell ref="A30:D30"/>
    <mergeCell ref="A31:D31"/>
    <mergeCell ref="A27:D27"/>
    <mergeCell ref="A28:D28"/>
    <mergeCell ref="A29:D29"/>
    <mergeCell ref="A24:D24"/>
    <mergeCell ref="A25:D25"/>
    <mergeCell ref="A26:D26"/>
    <mergeCell ref="A21:D21"/>
    <mergeCell ref="A22:D22"/>
    <mergeCell ref="A23:D23"/>
    <mergeCell ref="A18:D18"/>
    <mergeCell ref="A19:D19"/>
    <mergeCell ref="A20:D20"/>
    <mergeCell ref="A17:D17"/>
    <mergeCell ref="A11:C11"/>
    <mergeCell ref="D11:E11"/>
    <mergeCell ref="K7:L7"/>
    <mergeCell ref="A7:C7"/>
    <mergeCell ref="D7:H7"/>
    <mergeCell ref="I7:J7"/>
    <mergeCell ref="E15:K15"/>
    <mergeCell ref="E16:K16"/>
    <mergeCell ref="F11:K11"/>
    <mergeCell ref="D1:L2"/>
    <mergeCell ref="M1:X2"/>
    <mergeCell ref="D3:L3"/>
    <mergeCell ref="M3:X3"/>
    <mergeCell ref="A4:L4"/>
    <mergeCell ref="M4:O4"/>
    <mergeCell ref="P4:X4"/>
    <mergeCell ref="A1:C3"/>
    <mergeCell ref="M5:N5"/>
    <mergeCell ref="P5:Q5"/>
    <mergeCell ref="S5:U5"/>
    <mergeCell ref="V5:X5"/>
    <mergeCell ref="M6:O6"/>
    <mergeCell ref="P6:X6"/>
    <mergeCell ref="M7:O7"/>
    <mergeCell ref="P7:X7"/>
    <mergeCell ref="A8:X9"/>
    <mergeCell ref="K46:L46"/>
    <mergeCell ref="H45:J45"/>
    <mergeCell ref="E44:J44"/>
    <mergeCell ref="K44:P44"/>
    <mergeCell ref="N45:P45"/>
    <mergeCell ref="A15:D15"/>
    <mergeCell ref="A16:D16"/>
  </mergeCells>
  <conditionalFormatting sqref="J47:J54">
    <cfRule type="cellIs" priority="9" dxfId="111" operator="equal" stopIfTrue="1">
      <formula>"OK"</formula>
    </cfRule>
    <cfRule type="cellIs" priority="10" dxfId="5" operator="equal" stopIfTrue="1">
      <formula>"IKKE OK"</formula>
    </cfRule>
  </conditionalFormatting>
  <conditionalFormatting sqref="M1:X2">
    <cfRule type="cellIs" priority="3" dxfId="0" operator="equal" stopIfTrue="1">
      <formula>""</formula>
    </cfRule>
  </conditionalFormatting>
  <conditionalFormatting sqref="P47:P54">
    <cfRule type="cellIs" priority="1" dxfId="111" operator="equal" stopIfTrue="1">
      <formula>"OK"</formula>
    </cfRule>
    <cfRule type="cellIs" priority="2" dxfId="110" operator="equal" stopIfTrue="1">
      <formula>"Vurdering"</formula>
    </cfRule>
  </conditionalFormatting>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Medicoteknisk Afdeling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Asbjørn Seegert</dc:creator>
  <cp:keywords/>
  <dc:description/>
  <cp:lastModifiedBy>Britta Højgaard</cp:lastModifiedBy>
  <cp:lastPrinted>2012-02-22T18:29:22Z</cp:lastPrinted>
  <dcterms:created xsi:type="dcterms:W3CDTF">2010-12-14T09:33:59Z</dcterms:created>
  <dcterms:modified xsi:type="dcterms:W3CDTF">2019-03-06T14:02:35Z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